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3B89062A-AB6A-4BF6-B52D-16DE770A85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ph" sheetId="3" r:id="rId1"/>
    <sheet name="Aggregate production" sheetId="1" r:id="rId2"/>
    <sheet name="Metadata" sheetId="2" state="hidden" r:id="rId3"/>
  </sheets>
  <externalReferences>
    <externalReference r:id="rId4"/>
  </externalReferences>
  <definedNames>
    <definedName name="minerals">'[1]2018 By Commodity'!$A$9:$D$168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B33" i="1"/>
  <c r="C33" i="1"/>
  <c r="F32" i="1"/>
  <c r="G32" i="1" s="1"/>
  <c r="F31" i="1" l="1"/>
  <c r="G31" i="1" s="1"/>
  <c r="F30" i="1"/>
  <c r="F29" i="1" l="1"/>
  <c r="F28" i="1"/>
  <c r="E27" i="1"/>
  <c r="D27" i="1"/>
  <c r="C27" i="1"/>
  <c r="B27" i="1"/>
  <c r="F26" i="1"/>
  <c r="F25" i="1"/>
  <c r="G25" i="1" s="1"/>
  <c r="F24" i="1"/>
  <c r="F23" i="1"/>
  <c r="F22" i="1"/>
  <c r="F21" i="1"/>
  <c r="G22" i="1" s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6" i="1" s="1"/>
  <c r="F4" i="1"/>
  <c r="G10" i="1" l="1"/>
  <c r="G11" i="1"/>
  <c r="G13" i="1"/>
  <c r="G7" i="1"/>
  <c r="G23" i="1"/>
  <c r="G20" i="1"/>
  <c r="G9" i="1"/>
  <c r="G17" i="1"/>
  <c r="G29" i="1"/>
  <c r="G15" i="1"/>
  <c r="F27" i="1"/>
  <c r="G28" i="1" s="1"/>
  <c r="G19" i="1"/>
  <c r="G5" i="1"/>
  <c r="G18" i="1"/>
  <c r="G24" i="1"/>
  <c r="G8" i="1"/>
  <c r="G21" i="1"/>
  <c r="G26" i="1"/>
  <c r="G30" i="1"/>
  <c r="G16" i="1"/>
  <c r="G12" i="1"/>
  <c r="G14" i="1"/>
  <c r="G27" i="1" l="1"/>
</calcChain>
</file>

<file path=xl/sharedStrings.xml><?xml version="1.0" encoding="utf-8"?>
<sst xmlns="http://schemas.openxmlformats.org/spreadsheetml/2006/main" count="16" uniqueCount="15">
  <si>
    <t>Year</t>
  </si>
  <si>
    <t>Rock for reclamation &amp; protection</t>
  </si>
  <si>
    <t>Rock, sand and gravel for building</t>
  </si>
  <si>
    <t>Rock, sand and gravel for roading</t>
  </si>
  <si>
    <t>Sand for industry</t>
  </si>
  <si>
    <t>Total</t>
  </si>
  <si>
    <t>Difference</t>
  </si>
  <si>
    <t>2010 by Commodity</t>
  </si>
  <si>
    <t>Run report "Year by Commodity.rpt" from above folder. Values are omitted for the current year and supplied for the previous year. Only use the column already used in previous years.</t>
  </si>
  <si>
    <t>Note:</t>
  </si>
  <si>
    <t>Survey Response Rate</t>
  </si>
  <si>
    <t>Each year NZP&amp;M surveys aggregate producers and quarry operators known to NZP&amp;M. Those surveyed include holders of Crown minerals permits and operations for privately-owned minerals. The survey is not a statutory requirement and responses are voluntary.</t>
  </si>
  <si>
    <t>Please note that the survey response rate includes all responses received including those reporting no production, sold quarries and those who responded to advise they would not provide production data.</t>
  </si>
  <si>
    <t>Aggregate production 1993-2022 (million tonnes)</t>
  </si>
  <si>
    <t>The response rate to the aggregate survey impacts the completeness of the data reported. The percentage of respondents for 2022 was 53.81% (374 respondents out of 695 quarries surveyed).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</si>
</sst>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3" x14ac:knownFonts="1"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8" applyNumberFormat="0" applyAlignment="0" applyProtection="0"/>
    <xf numFmtId="0" fontId="12" fillId="29" borderId="9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8" applyNumberFormat="0" applyAlignment="0" applyProtection="0"/>
    <xf numFmtId="0" fontId="19" fillId="0" borderId="13" applyNumberFormat="0" applyFill="0" applyAlignment="0" applyProtection="0"/>
    <xf numFmtId="0" fontId="20" fillId="32" borderId="0" applyNumberFormat="0" applyBorder="0" applyAlignment="0" applyProtection="0"/>
    <xf numFmtId="0" fontId="8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1" fillId="0" borderId="0"/>
    <xf numFmtId="0" fontId="5" fillId="0" borderId="0">
      <alignment vertical="top"/>
    </xf>
    <xf numFmtId="0" fontId="2" fillId="0" borderId="0">
      <alignment vertical="top"/>
    </xf>
    <xf numFmtId="0" fontId="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top"/>
    </xf>
    <xf numFmtId="0" fontId="2" fillId="0" borderId="0">
      <alignment vertical="top"/>
    </xf>
    <xf numFmtId="0" fontId="6" fillId="0" borderId="0"/>
    <xf numFmtId="0" fontId="8" fillId="0" borderId="0"/>
    <xf numFmtId="0" fontId="8" fillId="33" borderId="14" applyNumberFormat="0" applyFont="0" applyAlignment="0" applyProtection="0"/>
    <xf numFmtId="0" fontId="21" fillId="28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27">
    <xf numFmtId="0" fontId="0" fillId="0" borderId="0" xfId="0"/>
    <xf numFmtId="0" fontId="3" fillId="34" borderId="0" xfId="0" applyFont="1" applyFill="1" applyAlignment="1">
      <alignment wrapText="1"/>
    </xf>
    <xf numFmtId="0" fontId="0" fillId="34" borderId="0" xfId="0" applyFill="1" applyAlignment="1">
      <alignment wrapText="1"/>
    </xf>
    <xf numFmtId="0" fontId="1" fillId="34" borderId="0" xfId="0" applyFont="1" applyFill="1" applyAlignment="1">
      <alignment wrapText="1"/>
    </xf>
    <xf numFmtId="0" fontId="25" fillId="2" borderId="0" xfId="0" applyFont="1" applyFill="1"/>
    <xf numFmtId="10" fontId="26" fillId="2" borderId="0" xfId="97" applyNumberFormat="1" applyFont="1" applyFill="1" applyBorder="1"/>
    <xf numFmtId="0" fontId="26" fillId="2" borderId="0" xfId="0" applyFont="1" applyFill="1" applyBorder="1"/>
    <xf numFmtId="0" fontId="26" fillId="2" borderId="0" xfId="0" applyFont="1" applyFill="1"/>
    <xf numFmtId="0" fontId="27" fillId="2" borderId="0" xfId="0" applyFont="1" applyFill="1"/>
    <xf numFmtId="0" fontId="27" fillId="2" borderId="0" xfId="0" applyFont="1" applyFill="1" applyBorder="1"/>
    <xf numFmtId="4" fontId="28" fillId="2" borderId="0" xfId="0" applyNumberFormat="1" applyFont="1" applyFill="1" applyBorder="1" applyAlignment="1">
      <alignment horizontal="right"/>
    </xf>
    <xf numFmtId="4" fontId="29" fillId="2" borderId="0" xfId="0" applyNumberFormat="1" applyFont="1" applyFill="1" applyBorder="1"/>
    <xf numFmtId="4" fontId="26" fillId="2" borderId="0" xfId="0" applyNumberFormat="1" applyFont="1" applyFill="1" applyBorder="1"/>
    <xf numFmtId="0" fontId="30" fillId="35" borderId="1" xfId="0" applyFont="1" applyFill="1" applyBorder="1" applyAlignment="1">
      <alignment horizontal="center" vertical="center"/>
    </xf>
    <xf numFmtId="0" fontId="31" fillId="35" borderId="2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/>
    </xf>
    <xf numFmtId="0" fontId="26" fillId="2" borderId="4" xfId="0" applyFont="1" applyFill="1" applyBorder="1"/>
    <xf numFmtId="9" fontId="26" fillId="2" borderId="4" xfId="0" applyNumberFormat="1" applyFont="1" applyFill="1" applyBorder="1"/>
    <xf numFmtId="0" fontId="30" fillId="2" borderId="5" xfId="0" applyFont="1" applyFill="1" applyBorder="1" applyAlignment="1">
      <alignment horizontal="center"/>
    </xf>
    <xf numFmtId="4" fontId="30" fillId="2" borderId="6" xfId="0" applyNumberFormat="1" applyFont="1" applyFill="1" applyBorder="1"/>
    <xf numFmtId="0" fontId="26" fillId="2" borderId="6" xfId="0" applyFont="1" applyFill="1" applyBorder="1"/>
    <xf numFmtId="0" fontId="26" fillId="2" borderId="7" xfId="0" applyFont="1" applyFill="1" applyBorder="1"/>
    <xf numFmtId="9" fontId="26" fillId="2" borderId="4" xfId="0" applyNumberFormat="1" applyFont="1" applyFill="1" applyBorder="1" applyAlignment="1">
      <alignment horizontal="right"/>
    </xf>
    <xf numFmtId="0" fontId="30" fillId="2" borderId="0" xfId="0" applyFont="1" applyFill="1" applyBorder="1" applyAlignment="1">
      <alignment horizontal="center"/>
    </xf>
    <xf numFmtId="4" fontId="30" fillId="2" borderId="0" xfId="0" applyNumberFormat="1" applyFont="1" applyFill="1" applyBorder="1"/>
    <xf numFmtId="0" fontId="32" fillId="2" borderId="0" xfId="0" applyFont="1" applyFill="1" applyAlignment="1">
      <alignment horizontal="center"/>
    </xf>
  </cellXfs>
  <cellStyles count="10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omma 2 2" xfId="29" xr:uid="{00000000-0005-0000-0000-00001C000000}"/>
    <cellStyle name="Comma 2 2 2" xfId="30" xr:uid="{00000000-0005-0000-0000-00001D000000}"/>
    <cellStyle name="Comma 2 3" xfId="31" xr:uid="{00000000-0005-0000-0000-00001E000000}"/>
    <cellStyle name="Comma 3" xfId="32" xr:uid="{00000000-0005-0000-0000-00001F000000}"/>
    <cellStyle name="Comma 3 2" xfId="33" xr:uid="{00000000-0005-0000-0000-000020000000}"/>
    <cellStyle name="Comma 3 2 2" xfId="34" xr:uid="{00000000-0005-0000-0000-000021000000}"/>
    <cellStyle name="Comma 3 3" xfId="35" xr:uid="{00000000-0005-0000-0000-000022000000}"/>
    <cellStyle name="Comma 4" xfId="36" xr:uid="{00000000-0005-0000-0000-000023000000}"/>
    <cellStyle name="Comma 4 2" xfId="37" xr:uid="{00000000-0005-0000-0000-000024000000}"/>
    <cellStyle name="Comma 5" xfId="38" xr:uid="{00000000-0005-0000-0000-000025000000}"/>
    <cellStyle name="Currency 2" xfId="39" xr:uid="{00000000-0005-0000-0000-000026000000}"/>
    <cellStyle name="Currency 2 2" xfId="40" xr:uid="{00000000-0005-0000-0000-000027000000}"/>
    <cellStyle name="Currency 2 2 2" xfId="41" xr:uid="{00000000-0005-0000-0000-000028000000}"/>
    <cellStyle name="Currency 2 3" xfId="42" xr:uid="{00000000-0005-0000-0000-000029000000}"/>
    <cellStyle name="Currency 2 3 2" xfId="43" xr:uid="{00000000-0005-0000-0000-00002A000000}"/>
    <cellStyle name="Currency 2 4" xfId="44" xr:uid="{00000000-0005-0000-0000-00002B000000}"/>
    <cellStyle name="Currency 3" xfId="45" xr:uid="{00000000-0005-0000-0000-00002C000000}"/>
    <cellStyle name="Currency 3 2" xfId="46" xr:uid="{00000000-0005-0000-0000-00002D000000}"/>
    <cellStyle name="Currency 3 2 2" xfId="47" xr:uid="{00000000-0005-0000-0000-00002E000000}"/>
    <cellStyle name="Currency 3 3" xfId="48" xr:uid="{00000000-0005-0000-0000-00002F000000}"/>
    <cellStyle name="Currency 3 3 2" xfId="49" xr:uid="{00000000-0005-0000-0000-000030000000}"/>
    <cellStyle name="Currency 3 4" xfId="50" xr:uid="{00000000-0005-0000-0000-000031000000}"/>
    <cellStyle name="Currency 4" xfId="51" xr:uid="{00000000-0005-0000-0000-000032000000}"/>
    <cellStyle name="Currency 4 2" xfId="52" xr:uid="{00000000-0005-0000-0000-000033000000}"/>
    <cellStyle name="Currency 5" xfId="53" xr:uid="{00000000-0005-0000-0000-000034000000}"/>
    <cellStyle name="Currency 5 2" xfId="54" xr:uid="{00000000-0005-0000-0000-000035000000}"/>
    <cellStyle name="Currency 5 2 2" xfId="55" xr:uid="{00000000-0005-0000-0000-000036000000}"/>
    <cellStyle name="Currency 5 2 3" xfId="56" xr:uid="{00000000-0005-0000-0000-000037000000}"/>
    <cellStyle name="Currency 5 3" xfId="57" xr:uid="{00000000-0005-0000-0000-000038000000}"/>
    <cellStyle name="Currency 6" xfId="58" xr:uid="{00000000-0005-0000-0000-000039000000}"/>
    <cellStyle name="Currency 6 2" xfId="59" xr:uid="{00000000-0005-0000-0000-00003A000000}"/>
    <cellStyle name="Currency 6 2 2" xfId="60" xr:uid="{00000000-0005-0000-0000-00003B000000}"/>
    <cellStyle name="Currency 6 3" xfId="61" xr:uid="{00000000-0005-0000-0000-00003C000000}"/>
    <cellStyle name="Currency 7" xfId="62" xr:uid="{00000000-0005-0000-0000-00003D000000}"/>
    <cellStyle name="Currency 8" xfId="63" xr:uid="{00000000-0005-0000-0000-00003E000000}"/>
    <cellStyle name="Explanatory Text" xfId="64" builtinId="53" customBuiltin="1"/>
    <cellStyle name="Good" xfId="65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Input" xfId="70" builtinId="20" customBuiltin="1"/>
    <cellStyle name="Linked Cell" xfId="71" builtinId="24" customBuiltin="1"/>
    <cellStyle name="Neutral" xfId="72" builtinId="28" customBuiltin="1"/>
    <cellStyle name="Normal" xfId="0" builtinId="0"/>
    <cellStyle name="Normal 10" xfId="73" xr:uid="{00000000-0005-0000-0000-000049000000}"/>
    <cellStyle name="Normal 2" xfId="74" xr:uid="{00000000-0005-0000-0000-00004A000000}"/>
    <cellStyle name="Normal 3" xfId="75" xr:uid="{00000000-0005-0000-0000-00004B000000}"/>
    <cellStyle name="Normal 3 2" xfId="76" xr:uid="{00000000-0005-0000-0000-00004C000000}"/>
    <cellStyle name="Normal 3 3" xfId="77" xr:uid="{00000000-0005-0000-0000-00004D000000}"/>
    <cellStyle name="Normal 4" xfId="78" xr:uid="{00000000-0005-0000-0000-00004E000000}"/>
    <cellStyle name="Normal 4 2" xfId="79" xr:uid="{00000000-0005-0000-0000-00004F000000}"/>
    <cellStyle name="Normal 5" xfId="80" xr:uid="{00000000-0005-0000-0000-000050000000}"/>
    <cellStyle name="Normal 5 2" xfId="81" xr:uid="{00000000-0005-0000-0000-000051000000}"/>
    <cellStyle name="Normal 6" xfId="82" xr:uid="{00000000-0005-0000-0000-000052000000}"/>
    <cellStyle name="Normal 6 2" xfId="83" xr:uid="{00000000-0005-0000-0000-000053000000}"/>
    <cellStyle name="Normal 6 2 2" xfId="84" xr:uid="{00000000-0005-0000-0000-000054000000}"/>
    <cellStyle name="Normal 6 2 3" xfId="85" xr:uid="{00000000-0005-0000-0000-000055000000}"/>
    <cellStyle name="Normal 6 3" xfId="86" xr:uid="{00000000-0005-0000-0000-000056000000}"/>
    <cellStyle name="Normal 7" xfId="87" xr:uid="{00000000-0005-0000-0000-000057000000}"/>
    <cellStyle name="Normal 7 2" xfId="88" xr:uid="{00000000-0005-0000-0000-000058000000}"/>
    <cellStyle name="Normal 7 2 2" xfId="89" xr:uid="{00000000-0005-0000-0000-000059000000}"/>
    <cellStyle name="Normal 7 3" xfId="90" xr:uid="{00000000-0005-0000-0000-00005A000000}"/>
    <cellStyle name="Normal 8" xfId="91" xr:uid="{00000000-0005-0000-0000-00005B000000}"/>
    <cellStyle name="Normal 8 2" xfId="92" xr:uid="{00000000-0005-0000-0000-00005C000000}"/>
    <cellStyle name="Normal 9" xfId="93" xr:uid="{00000000-0005-0000-0000-00005D000000}"/>
    <cellStyle name="Normal 9 2" xfId="94" xr:uid="{00000000-0005-0000-0000-00005E000000}"/>
    <cellStyle name="Note 2" xfId="95" xr:uid="{00000000-0005-0000-0000-00005F000000}"/>
    <cellStyle name="Output" xfId="96" builtinId="21" customBuiltin="1"/>
    <cellStyle name="Percent" xfId="97" builtinId="5"/>
    <cellStyle name="Percent 2" xfId="98" xr:uid="{00000000-0005-0000-0000-000062000000}"/>
    <cellStyle name="Percent 2 2" xfId="99" xr:uid="{00000000-0005-0000-0000-000063000000}"/>
    <cellStyle name="Percent 3" xfId="100" xr:uid="{00000000-0005-0000-0000-000064000000}"/>
    <cellStyle name="Title" xfId="101" builtinId="15" customBuiltin="1"/>
    <cellStyle name="Total" xfId="102" builtinId="25" customBuiltin="1"/>
    <cellStyle name="Warning Text" xfId="10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Aggregate Production 1993-2022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479548113714718E-2"/>
          <c:y val="0.10031047520929043"/>
          <c:w val="0.72212847452803353"/>
          <c:h val="0.83646927311656138"/>
        </c:manualLayout>
      </c:layout>
      <c:barChart>
        <c:barDir val="col"/>
        <c:grouping val="clustered"/>
        <c:varyColors val="0"/>
        <c:ser>
          <c:idx val="0"/>
          <c:order val="0"/>
          <c:tx>
            <c:v>Rock for reclamation &amp; protection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'Aggregate production'!$A$4:$A$32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'Aggregate production'!$B$4:$B$32</c:f>
              <c:numCache>
                <c:formatCode>#,##0.00</c:formatCode>
                <c:ptCount val="29"/>
                <c:pt idx="0">
                  <c:v>1.679827</c:v>
                </c:pt>
                <c:pt idx="1">
                  <c:v>1.075183</c:v>
                </c:pt>
                <c:pt idx="2">
                  <c:v>1.326595</c:v>
                </c:pt>
                <c:pt idx="3">
                  <c:v>2.6733060000000002</c:v>
                </c:pt>
                <c:pt idx="4">
                  <c:v>1.4765999999999999</c:v>
                </c:pt>
                <c:pt idx="5">
                  <c:v>0.77439999999999998</c:v>
                </c:pt>
                <c:pt idx="6">
                  <c:v>0.63173000000000001</c:v>
                </c:pt>
                <c:pt idx="7">
                  <c:v>0.38114999999999999</c:v>
                </c:pt>
                <c:pt idx="8">
                  <c:v>0.51595000000000002</c:v>
                </c:pt>
                <c:pt idx="9">
                  <c:v>0.60875999999999997</c:v>
                </c:pt>
                <c:pt idx="10">
                  <c:v>0.59997999999999996</c:v>
                </c:pt>
                <c:pt idx="11">
                  <c:v>0.74075000000000002</c:v>
                </c:pt>
                <c:pt idx="12">
                  <c:v>0.81645599999999996</c:v>
                </c:pt>
                <c:pt idx="13">
                  <c:v>0.32918999999999998</c:v>
                </c:pt>
                <c:pt idx="14">
                  <c:v>0.67579999999999996</c:v>
                </c:pt>
                <c:pt idx="15">
                  <c:v>0.49130000000000001</c:v>
                </c:pt>
                <c:pt idx="16">
                  <c:v>0.51529999999999998</c:v>
                </c:pt>
                <c:pt idx="17">
                  <c:v>0.18293499999999999</c:v>
                </c:pt>
                <c:pt idx="18">
                  <c:v>0.14743000000000001</c:v>
                </c:pt>
                <c:pt idx="19">
                  <c:v>0.47115000000000001</c:v>
                </c:pt>
                <c:pt idx="20">
                  <c:v>0.38040000000000002</c:v>
                </c:pt>
                <c:pt idx="21">
                  <c:v>0.39013199999999998</c:v>
                </c:pt>
                <c:pt idx="22">
                  <c:v>0.217367</c:v>
                </c:pt>
                <c:pt idx="23">
                  <c:v>0.52401399999999998</c:v>
                </c:pt>
                <c:pt idx="24">
                  <c:v>0.52393599999999996</c:v>
                </c:pt>
                <c:pt idx="25">
                  <c:v>0.37732892000000001</c:v>
                </c:pt>
                <c:pt idx="26">
                  <c:v>0.54145900000000002</c:v>
                </c:pt>
                <c:pt idx="27">
                  <c:v>0.19</c:v>
                </c:pt>
                <c:pt idx="28">
                  <c:v>0.14099999999999999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6-4D2D-96BE-9C4E3078E882}"/>
            </c:ext>
          </c:extLst>
        </c:ser>
        <c:ser>
          <c:idx val="1"/>
          <c:order val="1"/>
          <c:tx>
            <c:v>Rock, sand and gravel for building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'Aggregate production'!$A$4:$A$32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'Aggregate production'!$C$4:$C$32</c:f>
              <c:numCache>
                <c:formatCode>#,##0.00</c:formatCode>
                <c:ptCount val="29"/>
                <c:pt idx="0">
                  <c:v>4.9420109999999999</c:v>
                </c:pt>
                <c:pt idx="1">
                  <c:v>5.2188330000000001</c:v>
                </c:pt>
                <c:pt idx="2">
                  <c:v>5.1256599999999999</c:v>
                </c:pt>
                <c:pt idx="3">
                  <c:v>5.3953949999999997</c:v>
                </c:pt>
                <c:pt idx="4">
                  <c:v>6.4931999999999999</c:v>
                </c:pt>
                <c:pt idx="5">
                  <c:v>6.5460000000000003</c:v>
                </c:pt>
                <c:pt idx="6">
                  <c:v>7.4988000000000001</c:v>
                </c:pt>
                <c:pt idx="7">
                  <c:v>6.8143500000000001</c:v>
                </c:pt>
                <c:pt idx="8">
                  <c:v>8.0256000000000007</c:v>
                </c:pt>
                <c:pt idx="9">
                  <c:v>9.2675800000000006</c:v>
                </c:pt>
                <c:pt idx="10">
                  <c:v>11.361510000000001</c:v>
                </c:pt>
                <c:pt idx="11">
                  <c:v>10.921390000000001</c:v>
                </c:pt>
                <c:pt idx="12">
                  <c:v>8.5181339999999999</c:v>
                </c:pt>
                <c:pt idx="13">
                  <c:v>9.6010659999999994</c:v>
                </c:pt>
                <c:pt idx="14">
                  <c:v>9.7429000000000006</c:v>
                </c:pt>
                <c:pt idx="15">
                  <c:v>7.1981999999999999</c:v>
                </c:pt>
                <c:pt idx="16">
                  <c:v>7.5282</c:v>
                </c:pt>
                <c:pt idx="17">
                  <c:v>6.0000289999999996</c:v>
                </c:pt>
                <c:pt idx="18">
                  <c:v>6.5612570000000003</c:v>
                </c:pt>
                <c:pt idx="19">
                  <c:v>8.0440339999999999</c:v>
                </c:pt>
                <c:pt idx="20">
                  <c:v>8.5096109999999996</c:v>
                </c:pt>
                <c:pt idx="21">
                  <c:v>9.9759989999999998</c:v>
                </c:pt>
                <c:pt idx="22">
                  <c:v>7.1437590000000002</c:v>
                </c:pt>
                <c:pt idx="23">
                  <c:v>9.6705450000000006</c:v>
                </c:pt>
                <c:pt idx="24">
                  <c:v>9.5018619999999991</c:v>
                </c:pt>
                <c:pt idx="25">
                  <c:v>5.8097158899999997</c:v>
                </c:pt>
                <c:pt idx="26">
                  <c:v>6.0536659999999998</c:v>
                </c:pt>
                <c:pt idx="27">
                  <c:v>8.61</c:v>
                </c:pt>
                <c:pt idx="28">
                  <c:v>11.475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6-4D2D-96BE-9C4E3078E882}"/>
            </c:ext>
          </c:extLst>
        </c:ser>
        <c:ser>
          <c:idx val="2"/>
          <c:order val="2"/>
          <c:tx>
            <c:v>Rock, sand and gravel for roading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'Aggregate production'!$A$4:$A$32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'Aggregate production'!$D$4:$D$32</c:f>
              <c:numCache>
                <c:formatCode>#,##0.00</c:formatCode>
                <c:ptCount val="29"/>
                <c:pt idx="0">
                  <c:v>13.501967</c:v>
                </c:pt>
                <c:pt idx="1">
                  <c:v>12.852971999999999</c:v>
                </c:pt>
                <c:pt idx="2">
                  <c:v>16.100268</c:v>
                </c:pt>
                <c:pt idx="3">
                  <c:v>15.27435</c:v>
                </c:pt>
                <c:pt idx="4">
                  <c:v>15.194000000000001</c:v>
                </c:pt>
                <c:pt idx="5">
                  <c:v>16.376799999999999</c:v>
                </c:pt>
                <c:pt idx="6">
                  <c:v>18.33586</c:v>
                </c:pt>
                <c:pt idx="7">
                  <c:v>19.35295</c:v>
                </c:pt>
                <c:pt idx="8">
                  <c:v>18.5318</c:v>
                </c:pt>
                <c:pt idx="9">
                  <c:v>20.520420000000001</c:v>
                </c:pt>
                <c:pt idx="10">
                  <c:v>21.720939999999999</c:v>
                </c:pt>
                <c:pt idx="11">
                  <c:v>24.712250000000001</c:v>
                </c:pt>
                <c:pt idx="12">
                  <c:v>23.981593</c:v>
                </c:pt>
                <c:pt idx="13">
                  <c:v>23.781607000000001</c:v>
                </c:pt>
                <c:pt idx="14">
                  <c:v>20.889299999999999</c:v>
                </c:pt>
                <c:pt idx="15">
                  <c:v>15.4712</c:v>
                </c:pt>
                <c:pt idx="16">
                  <c:v>13.2576</c:v>
                </c:pt>
                <c:pt idx="17">
                  <c:v>14.757789000000001</c:v>
                </c:pt>
                <c:pt idx="18">
                  <c:v>15.438839</c:v>
                </c:pt>
                <c:pt idx="19">
                  <c:v>19.947582000000001</c:v>
                </c:pt>
                <c:pt idx="20">
                  <c:v>21.496500000000001</c:v>
                </c:pt>
                <c:pt idx="21">
                  <c:v>18.236923999999998</c:v>
                </c:pt>
                <c:pt idx="22">
                  <c:v>16.834275000000002</c:v>
                </c:pt>
                <c:pt idx="23">
                  <c:v>19.075787999999999</c:v>
                </c:pt>
                <c:pt idx="24">
                  <c:v>22.072472999999999</c:v>
                </c:pt>
                <c:pt idx="25">
                  <c:v>24.3169</c:v>
                </c:pt>
                <c:pt idx="26">
                  <c:v>20.29721</c:v>
                </c:pt>
                <c:pt idx="27">
                  <c:v>15.41</c:v>
                </c:pt>
                <c:pt idx="28">
                  <c:v>15.746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36-4D2D-96BE-9C4E3078E882}"/>
            </c:ext>
          </c:extLst>
        </c:ser>
        <c:ser>
          <c:idx val="3"/>
          <c:order val="3"/>
          <c:tx>
            <c:v>Sand for industry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'Aggregate production'!$A$4:$A$32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'Aggregate production'!$E$4:$E$32</c:f>
              <c:numCache>
                <c:formatCode>#,##0.00</c:formatCode>
                <c:ptCount val="29"/>
                <c:pt idx="0">
                  <c:v>0.67121200000000003</c:v>
                </c:pt>
                <c:pt idx="1">
                  <c:v>0.32308300000000001</c:v>
                </c:pt>
                <c:pt idx="2">
                  <c:v>0.62767099999999998</c:v>
                </c:pt>
                <c:pt idx="3">
                  <c:v>0.50895000000000001</c:v>
                </c:pt>
                <c:pt idx="4">
                  <c:v>0.79190000000000005</c:v>
                </c:pt>
                <c:pt idx="5">
                  <c:v>0.81610000000000005</c:v>
                </c:pt>
                <c:pt idx="6">
                  <c:v>0.66027999999999998</c:v>
                </c:pt>
                <c:pt idx="7">
                  <c:v>1.2847500000000001</c:v>
                </c:pt>
                <c:pt idx="8">
                  <c:v>1.57565</c:v>
                </c:pt>
                <c:pt idx="9">
                  <c:v>2.2071700000000001</c:v>
                </c:pt>
                <c:pt idx="10">
                  <c:v>1.7531399999999999</c:v>
                </c:pt>
                <c:pt idx="11">
                  <c:v>1.5740499999999999</c:v>
                </c:pt>
                <c:pt idx="12">
                  <c:v>2.4381650000000001</c:v>
                </c:pt>
                <c:pt idx="13">
                  <c:v>1.8963429999999999</c:v>
                </c:pt>
                <c:pt idx="14">
                  <c:v>1.1605000000000001</c:v>
                </c:pt>
                <c:pt idx="15">
                  <c:v>1.4538</c:v>
                </c:pt>
                <c:pt idx="16">
                  <c:v>1.7262</c:v>
                </c:pt>
                <c:pt idx="17">
                  <c:v>1.203103</c:v>
                </c:pt>
                <c:pt idx="18">
                  <c:v>1.5173080000000001</c:v>
                </c:pt>
                <c:pt idx="19">
                  <c:v>1.2831250000000001</c:v>
                </c:pt>
                <c:pt idx="20">
                  <c:v>1.4117999999999999</c:v>
                </c:pt>
                <c:pt idx="21">
                  <c:v>1.457198</c:v>
                </c:pt>
                <c:pt idx="22">
                  <c:v>1.3556459999999999</c:v>
                </c:pt>
                <c:pt idx="23">
                  <c:v>2.2620939999999998</c:v>
                </c:pt>
                <c:pt idx="24">
                  <c:v>1.5662830000000001</c:v>
                </c:pt>
                <c:pt idx="25">
                  <c:v>1.0961761699999999</c:v>
                </c:pt>
                <c:pt idx="26">
                  <c:v>1.299838</c:v>
                </c:pt>
                <c:pt idx="27">
                  <c:v>0.27</c:v>
                </c:pt>
                <c:pt idx="28">
                  <c:v>0.27700000000000002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36-4D2D-96BE-9C4E3078E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472688"/>
        <c:axId val="1"/>
      </c:barChart>
      <c:lineChart>
        <c:grouping val="standard"/>
        <c:varyColors val="0"/>
        <c:ser>
          <c:idx val="4"/>
          <c:order val="4"/>
          <c:tx>
            <c:strRef>
              <c:f>'Aggregate production'!$H$3</c:f>
              <c:strCache>
                <c:ptCount val="1"/>
                <c:pt idx="0">
                  <c:v>Survey Response Rate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18"/>
              <c:layout>
                <c:manualLayout>
                  <c:x val="-5.1378906378339993E-2"/>
                  <c:y val="2.66370177782168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36-4D2D-96BE-9C4E3078E882}"/>
                </c:ext>
              </c:extLst>
            </c:dLbl>
            <c:dLbl>
              <c:idx val="19"/>
              <c:layout>
                <c:manualLayout>
                  <c:x val="-5.9163589162936965E-2"/>
                  <c:y val="-4.26192284451469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36-4D2D-96BE-9C4E3078E882}"/>
                </c:ext>
              </c:extLst>
            </c:dLbl>
            <c:dLbl>
              <c:idx val="20"/>
              <c:layout>
                <c:manualLayout>
                  <c:x val="-3.7366477366065451E-2"/>
                  <c:y val="-2.930071955603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36-4D2D-96BE-9C4E3078E882}"/>
                </c:ext>
              </c:extLst>
            </c:dLbl>
            <c:dLbl>
              <c:idx val="21"/>
              <c:layout>
                <c:manualLayout>
                  <c:x val="-2.1797111796871514E-2"/>
                  <c:y val="-2.1309614222573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36-4D2D-96BE-9C4E3078E882}"/>
                </c:ext>
              </c:extLst>
            </c:dLbl>
            <c:dLbl>
              <c:idx val="22"/>
              <c:layout>
                <c:manualLayout>
                  <c:x val="-3.2695667695307268E-2"/>
                  <c:y val="2.930071955603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36-4D2D-96BE-9C4E3078E882}"/>
                </c:ext>
              </c:extLst>
            </c:dLbl>
            <c:dLbl>
              <c:idx val="24"/>
              <c:layout>
                <c:manualLayout>
                  <c:x val="-2.0238095238095326E-2"/>
                  <c:y val="1.9230769230769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6C-4797-8B74-3EF1E300D89A}"/>
                </c:ext>
              </c:extLst>
            </c:dLbl>
            <c:dLbl>
              <c:idx val="25"/>
              <c:layout>
                <c:manualLayout>
                  <c:x val="-1.3095238095238269E-2"/>
                  <c:y val="-1.9230769230769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6C-4797-8B74-3EF1E300D89A}"/>
                </c:ext>
              </c:extLst>
            </c:dLbl>
            <c:dLbl>
              <c:idx val="27"/>
              <c:layout>
                <c:manualLayout>
                  <c:x val="-8.3812260536399348E-3"/>
                  <c:y val="-1.5371102327624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0-48D9-AEC2-6147DD9805FD}"/>
                </c:ext>
              </c:extLst>
            </c:dLbl>
            <c:dLbl>
              <c:idx val="28"/>
              <c:layout>
                <c:manualLayout>
                  <c:x val="-2.3809523809523808E-2"/>
                  <c:y val="1.9138755980861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AD-4729-9751-97DB9A5017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'Aggregate production'!$A$4:$A$29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numCache>
            </c:numRef>
          </c:cat>
          <c:val>
            <c:numRef>
              <c:f>'Aggregate production'!$H$4:$H$32</c:f>
              <c:numCache>
                <c:formatCode>General</c:formatCode>
                <c:ptCount val="29"/>
                <c:pt idx="18" formatCode="0%">
                  <c:v>0.7</c:v>
                </c:pt>
                <c:pt idx="19" formatCode="0%">
                  <c:v>0.78</c:v>
                </c:pt>
                <c:pt idx="20" formatCode="0%">
                  <c:v>0.8</c:v>
                </c:pt>
                <c:pt idx="21" formatCode="0%">
                  <c:v>0.84</c:v>
                </c:pt>
                <c:pt idx="22" formatCode="0%">
                  <c:v>0.64500000000000002</c:v>
                </c:pt>
                <c:pt idx="23" formatCode="0%">
                  <c:v>0.82799999999999996</c:v>
                </c:pt>
                <c:pt idx="24" formatCode="0%">
                  <c:v>0.63900000000000001</c:v>
                </c:pt>
                <c:pt idx="25" formatCode="0%">
                  <c:v>0.79690000000000005</c:v>
                </c:pt>
                <c:pt idx="26" formatCode="0%">
                  <c:v>0.82609999999999995</c:v>
                </c:pt>
                <c:pt idx="27" formatCode="0%">
                  <c:v>0.54</c:v>
                </c:pt>
                <c:pt idx="28" formatCode="0%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036-4D2D-96BE-9C4E3078E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47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Aggregate production (million tonnes)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4726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logBase val="10"/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67893226794964"/>
          <c:y val="0.45192378418560974"/>
          <c:w val="0.16428578590863294"/>
          <c:h val="0.214743925818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97286" name="Chart 1">
          <a:extLst>
            <a:ext uri="{FF2B5EF4-FFF2-40B4-BE49-F238E27FC236}">
              <a16:creationId xmlns:a16="http://schemas.microsoft.com/office/drawing/2014/main" id="{00000000-0008-0000-0000-0000067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ko.wd.govt.nz/otcsdav/nodes/28227726/2018-mining-production-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tional Summary"/>
      <sheetName val="Metallic Minerals 2018"/>
      <sheetName val="Coal"/>
      <sheetName val="2018 By Commodity"/>
      <sheetName val="2018 By Region"/>
    </sheetNames>
    <sheetDataSet>
      <sheetData sheetId="0"/>
      <sheetData sheetId="1"/>
      <sheetData sheetId="2"/>
      <sheetData sheetId="3"/>
      <sheetData sheetId="4">
        <row r="9">
          <cell r="A9" t="str">
            <v>MINERAL COMMODITY</v>
          </cell>
          <cell r="B9" t="str">
            <v>REGION</v>
          </cell>
          <cell r="C9" t="str">
            <v>Quantity</v>
          </cell>
          <cell r="D9" t="str">
            <v>Value</v>
          </cell>
        </row>
        <row r="10">
          <cell r="C10" t="str">
            <v>(tonnes)</v>
          </cell>
          <cell r="D10" t="str">
            <v>($NZ)</v>
          </cell>
        </row>
        <row r="12">
          <cell r="A12" t="str">
            <v>Bentonite</v>
          </cell>
          <cell r="C12">
            <v>4482</v>
          </cell>
          <cell r="D12">
            <v>1631000</v>
          </cell>
        </row>
        <row r="13">
          <cell r="B13" t="str">
            <v>Canterbury</v>
          </cell>
          <cell r="C13" t="str">
            <v>Withheld</v>
          </cell>
        </row>
        <row r="14">
          <cell r="B14" t="str">
            <v>Hawkes Bay</v>
          </cell>
          <cell r="C14" t="str">
            <v>Withheld</v>
          </cell>
        </row>
        <row r="16">
          <cell r="A16" t="str">
            <v>Building and Dimension stone</v>
          </cell>
          <cell r="C16">
            <v>16745</v>
          </cell>
          <cell r="D16">
            <v>3291340.75</v>
          </cell>
        </row>
        <row r="17">
          <cell r="B17" t="str">
            <v>Canterbury</v>
          </cell>
          <cell r="C17">
            <v>6626</v>
          </cell>
          <cell r="D17">
            <v>978899</v>
          </cell>
        </row>
        <row r="18">
          <cell r="B18" t="str">
            <v>Otago</v>
          </cell>
          <cell r="C18">
            <v>5530</v>
          </cell>
          <cell r="D18">
            <v>977948.26</v>
          </cell>
        </row>
        <row r="19">
          <cell r="B19" t="str">
            <v>Waikato</v>
          </cell>
          <cell r="C19" t="str">
            <v>Withheld</v>
          </cell>
        </row>
        <row r="21">
          <cell r="A21" t="str">
            <v>Clay for pottery and ceramics</v>
          </cell>
          <cell r="C21">
            <v>51369</v>
          </cell>
          <cell r="D21">
            <v>2181189.04</v>
          </cell>
        </row>
        <row r="22">
          <cell r="B22" t="str">
            <v>Auckland</v>
          </cell>
          <cell r="C22" t="str">
            <v>Withheld</v>
          </cell>
        </row>
        <row r="23">
          <cell r="B23" t="str">
            <v>Canterbury</v>
          </cell>
          <cell r="C23" t="str">
            <v>Withheld</v>
          </cell>
        </row>
        <row r="24">
          <cell r="B24" t="str">
            <v>Northland</v>
          </cell>
          <cell r="C24" t="str">
            <v>Withheld</v>
          </cell>
        </row>
        <row r="26">
          <cell r="A26" t="str">
            <v>Decorative pebbles including scoria</v>
          </cell>
          <cell r="C26">
            <v>13599</v>
          </cell>
          <cell r="D26">
            <v>272534</v>
          </cell>
        </row>
        <row r="27">
          <cell r="B27" t="str">
            <v>Canterbury</v>
          </cell>
          <cell r="C27" t="str">
            <v>Withheld</v>
          </cell>
        </row>
        <row r="28">
          <cell r="B28" t="str">
            <v>Manawatu/Wanganui</v>
          </cell>
          <cell r="C28" t="str">
            <v>Withheld</v>
          </cell>
        </row>
        <row r="29">
          <cell r="B29" t="str">
            <v>Otago</v>
          </cell>
          <cell r="C29" t="str">
            <v>Withheld</v>
          </cell>
        </row>
        <row r="30">
          <cell r="B30" t="str">
            <v>Wellington</v>
          </cell>
          <cell r="C30" t="str">
            <v>Withheld</v>
          </cell>
        </row>
        <row r="31">
          <cell r="B31" t="str">
            <v>West Coast</v>
          </cell>
          <cell r="C31" t="str">
            <v>Withheld</v>
          </cell>
        </row>
        <row r="33">
          <cell r="A33" t="str">
            <v>Dolomite for agriculture</v>
          </cell>
          <cell r="C33">
            <v>25297</v>
          </cell>
          <cell r="D33">
            <v>1062141</v>
          </cell>
        </row>
        <row r="34">
          <cell r="B34" t="str">
            <v>Marlborough</v>
          </cell>
          <cell r="C34" t="str">
            <v>Withheld</v>
          </cell>
        </row>
        <row r="35">
          <cell r="B35" t="str">
            <v>Nelson/Tasman</v>
          </cell>
          <cell r="C35" t="str">
            <v>Withheld</v>
          </cell>
        </row>
        <row r="37">
          <cell r="A37" t="str">
            <v>Dolomite for industry</v>
          </cell>
          <cell r="C37">
            <v>41484</v>
          </cell>
          <cell r="D37">
            <v>1061043.25</v>
          </cell>
        </row>
        <row r="38">
          <cell r="B38" t="str">
            <v>Nelson/Tasman</v>
          </cell>
          <cell r="C38" t="str">
            <v>Withheld</v>
          </cell>
        </row>
        <row r="39">
          <cell r="B39" t="str">
            <v>West Coast</v>
          </cell>
          <cell r="C39" t="str">
            <v>Withheld</v>
          </cell>
        </row>
        <row r="41">
          <cell r="A41" t="str">
            <v>Limestone for agriculture</v>
          </cell>
          <cell r="C41">
            <v>1254338</v>
          </cell>
          <cell r="D41">
            <v>36466683.200000003</v>
          </cell>
        </row>
        <row r="42">
          <cell r="B42" t="str">
            <v>Auckland</v>
          </cell>
          <cell r="C42" t="str">
            <v>Withheld</v>
          </cell>
        </row>
        <row r="43">
          <cell r="B43" t="str">
            <v>Canterbury</v>
          </cell>
          <cell r="C43">
            <v>177204</v>
          </cell>
          <cell r="D43">
            <v>4452090.59</v>
          </cell>
        </row>
        <row r="44">
          <cell r="B44" t="str">
            <v>Gisborne</v>
          </cell>
          <cell r="C44" t="str">
            <v>Withheld</v>
          </cell>
        </row>
        <row r="45">
          <cell r="B45" t="str">
            <v>Hawkes Bay</v>
          </cell>
          <cell r="C45" t="str">
            <v>Withheld</v>
          </cell>
        </row>
        <row r="46">
          <cell r="B46" t="str">
            <v>Nelson/Tasman</v>
          </cell>
          <cell r="C46">
            <v>35500</v>
          </cell>
          <cell r="D46">
            <v>1263239.5</v>
          </cell>
        </row>
        <row r="47">
          <cell r="B47" t="str">
            <v>Northland</v>
          </cell>
          <cell r="C47">
            <v>281199</v>
          </cell>
          <cell r="D47">
            <v>4550648</v>
          </cell>
        </row>
        <row r="48">
          <cell r="B48" t="str">
            <v>Otago</v>
          </cell>
          <cell r="C48">
            <v>143055</v>
          </cell>
          <cell r="D48">
            <v>4981012.5599999996</v>
          </cell>
        </row>
        <row r="49">
          <cell r="B49" t="str">
            <v>Southland</v>
          </cell>
          <cell r="C49" t="str">
            <v>Withheld</v>
          </cell>
        </row>
        <row r="50">
          <cell r="B50" t="str">
            <v>Waikato</v>
          </cell>
          <cell r="C50" t="str">
            <v>Withheld</v>
          </cell>
        </row>
        <row r="51">
          <cell r="B51" t="str">
            <v>Wellington</v>
          </cell>
          <cell r="C51">
            <v>52400</v>
          </cell>
          <cell r="D51">
            <v>1127398</v>
          </cell>
        </row>
        <row r="52">
          <cell r="B52" t="str">
            <v>West Coast</v>
          </cell>
          <cell r="C52" t="str">
            <v>Withheld</v>
          </cell>
        </row>
        <row r="54">
          <cell r="A54" t="str">
            <v>Limestone for industry</v>
          </cell>
          <cell r="C54">
            <v>2116599</v>
          </cell>
          <cell r="D54">
            <v>88139968.859999999</v>
          </cell>
        </row>
        <row r="55">
          <cell r="B55" t="str">
            <v>Auckland</v>
          </cell>
          <cell r="C55" t="str">
            <v>Withheld</v>
          </cell>
        </row>
        <row r="56">
          <cell r="B56" t="str">
            <v>Canterbury</v>
          </cell>
          <cell r="C56" t="str">
            <v>Withheld</v>
          </cell>
        </row>
        <row r="57">
          <cell r="B57" t="str">
            <v>Gisborne</v>
          </cell>
          <cell r="C57" t="str">
            <v>Withheld</v>
          </cell>
        </row>
        <row r="58">
          <cell r="B58" t="str">
            <v>Hawkes Bay</v>
          </cell>
          <cell r="C58">
            <v>115712</v>
          </cell>
          <cell r="D58">
            <v>2236144</v>
          </cell>
        </row>
        <row r="59">
          <cell r="B59" t="str">
            <v>Northland</v>
          </cell>
          <cell r="C59">
            <v>1299027</v>
          </cell>
          <cell r="D59">
            <v>551472</v>
          </cell>
        </row>
        <row r="60">
          <cell r="B60" t="str">
            <v>Otago</v>
          </cell>
          <cell r="C60" t="str">
            <v>Withheld</v>
          </cell>
        </row>
        <row r="61">
          <cell r="B61" t="str">
            <v>Southland</v>
          </cell>
          <cell r="C61" t="str">
            <v>Withheld</v>
          </cell>
        </row>
        <row r="62">
          <cell r="B62" t="str">
            <v>Waikato</v>
          </cell>
          <cell r="C62" t="str">
            <v>Withheld</v>
          </cell>
        </row>
        <row r="63">
          <cell r="B63" t="str">
            <v>West Coast</v>
          </cell>
          <cell r="C63" t="str">
            <v>Withheld</v>
          </cell>
        </row>
        <row r="65">
          <cell r="A65" t="str">
            <v>Other</v>
          </cell>
          <cell r="C65">
            <v>566879</v>
          </cell>
          <cell r="D65">
            <v>10343743.699999999</v>
          </cell>
        </row>
        <row r="66">
          <cell r="B66" t="str">
            <v>Auckland</v>
          </cell>
          <cell r="C66">
            <v>327644</v>
          </cell>
          <cell r="D66">
            <v>6213203.2999999998</v>
          </cell>
        </row>
        <row r="67">
          <cell r="B67" t="str">
            <v>Canterbury</v>
          </cell>
          <cell r="C67">
            <v>88188</v>
          </cell>
          <cell r="D67">
            <v>982933.1</v>
          </cell>
        </row>
        <row r="68">
          <cell r="B68" t="str">
            <v>Manawatu/Wanganui</v>
          </cell>
          <cell r="C68" t="str">
            <v>Withheld</v>
          </cell>
        </row>
        <row r="69">
          <cell r="B69" t="str">
            <v>Northland</v>
          </cell>
          <cell r="C69" t="str">
            <v>Withheld</v>
          </cell>
        </row>
        <row r="70">
          <cell r="B70" t="str">
            <v>Otago</v>
          </cell>
          <cell r="C70" t="str">
            <v>Withheld</v>
          </cell>
        </row>
        <row r="71">
          <cell r="B71" t="str">
            <v>Southland</v>
          </cell>
          <cell r="C71" t="str">
            <v>Withheld</v>
          </cell>
        </row>
        <row r="72">
          <cell r="B72" t="str">
            <v>Waikato</v>
          </cell>
          <cell r="C72">
            <v>80222</v>
          </cell>
          <cell r="D72">
            <v>1237002</v>
          </cell>
        </row>
        <row r="73">
          <cell r="B73" t="str">
            <v>Wellington</v>
          </cell>
          <cell r="C73" t="str">
            <v>Withheld</v>
          </cell>
        </row>
        <row r="75">
          <cell r="A75" t="str">
            <v>Pumice</v>
          </cell>
          <cell r="C75">
            <v>223888</v>
          </cell>
          <cell r="D75">
            <v>2258741.3199999998</v>
          </cell>
        </row>
        <row r="76">
          <cell r="B76" t="str">
            <v>Bay of Plenty</v>
          </cell>
          <cell r="C76" t="str">
            <v>Withheld</v>
          </cell>
        </row>
        <row r="77">
          <cell r="B77" t="str">
            <v>Waikato</v>
          </cell>
          <cell r="C77" t="str">
            <v>Withheld</v>
          </cell>
        </row>
        <row r="79">
          <cell r="A79" t="str">
            <v>Recycled Material</v>
          </cell>
          <cell r="C79">
            <v>3920</v>
          </cell>
          <cell r="D79">
            <v>52255.48</v>
          </cell>
        </row>
        <row r="80">
          <cell r="B80" t="str">
            <v>Canterbury</v>
          </cell>
          <cell r="C80" t="str">
            <v>Withheld</v>
          </cell>
        </row>
        <row r="81">
          <cell r="B81" t="str">
            <v>Nelson/Tasman</v>
          </cell>
          <cell r="C81" t="str">
            <v>Withheld</v>
          </cell>
        </row>
        <row r="83">
          <cell r="A83" t="str">
            <v>Rock for reclamation &amp; protection</v>
          </cell>
          <cell r="C83">
            <v>523936</v>
          </cell>
          <cell r="D83">
            <v>8861936.8699999992</v>
          </cell>
        </row>
        <row r="84">
          <cell r="B84" t="str">
            <v>Auckland</v>
          </cell>
          <cell r="C84" t="str">
            <v>Withheld</v>
          </cell>
        </row>
        <row r="85">
          <cell r="B85" t="str">
            <v>Bay of Plenty</v>
          </cell>
          <cell r="C85" t="str">
            <v>Withheld</v>
          </cell>
        </row>
        <row r="86">
          <cell r="B86" t="str">
            <v>Canterbury</v>
          </cell>
          <cell r="C86">
            <v>33026</v>
          </cell>
          <cell r="D86">
            <v>562975</v>
          </cell>
        </row>
        <row r="87">
          <cell r="B87" t="str">
            <v>Gisborne</v>
          </cell>
          <cell r="C87" t="str">
            <v>Withheld</v>
          </cell>
        </row>
        <row r="88">
          <cell r="B88" t="str">
            <v>Hawkes Bay</v>
          </cell>
          <cell r="C88" t="str">
            <v>Withheld</v>
          </cell>
        </row>
        <row r="89">
          <cell r="B89" t="str">
            <v>Manawatu/Wanganui</v>
          </cell>
          <cell r="C89" t="str">
            <v>Withheld</v>
          </cell>
        </row>
        <row r="90">
          <cell r="B90" t="str">
            <v>Marlborough</v>
          </cell>
          <cell r="C90" t="str">
            <v>Withheld</v>
          </cell>
        </row>
        <row r="91">
          <cell r="B91" t="str">
            <v>Nelson/Tasman</v>
          </cell>
          <cell r="C91">
            <v>110621</v>
          </cell>
          <cell r="D91">
            <v>2278973.75</v>
          </cell>
        </row>
        <row r="92">
          <cell r="B92" t="str">
            <v>Northland</v>
          </cell>
          <cell r="C92">
            <v>29572</v>
          </cell>
          <cell r="D92">
            <v>496684.83</v>
          </cell>
        </row>
        <row r="93">
          <cell r="B93" t="str">
            <v>Otago</v>
          </cell>
          <cell r="C93">
            <v>59230</v>
          </cell>
          <cell r="D93">
            <v>758636.5</v>
          </cell>
        </row>
        <row r="94">
          <cell r="B94" t="str">
            <v>Southland</v>
          </cell>
          <cell r="C94">
            <v>16117</v>
          </cell>
          <cell r="D94">
            <v>278018</v>
          </cell>
        </row>
        <row r="95">
          <cell r="B95" t="str">
            <v>Waikato</v>
          </cell>
          <cell r="C95">
            <v>61502</v>
          </cell>
          <cell r="D95">
            <v>948771.16</v>
          </cell>
        </row>
        <row r="96">
          <cell r="B96" t="str">
            <v>West Coast</v>
          </cell>
          <cell r="C96">
            <v>167081</v>
          </cell>
          <cell r="D96">
            <v>1915211.14</v>
          </cell>
        </row>
        <row r="98">
          <cell r="A98" t="str">
            <v>Rock, sand and gravel for building</v>
          </cell>
          <cell r="C98">
            <v>9501862</v>
          </cell>
          <cell r="D98">
            <v>160214142.27000001</v>
          </cell>
        </row>
        <row r="99">
          <cell r="B99" t="str">
            <v>Auckland</v>
          </cell>
          <cell r="C99">
            <v>1736027</v>
          </cell>
          <cell r="D99">
            <v>42913649.939999998</v>
          </cell>
        </row>
        <row r="100">
          <cell r="B100" t="str">
            <v>Bay of Plenty</v>
          </cell>
          <cell r="C100">
            <v>291314</v>
          </cell>
          <cell r="D100">
            <v>5427034.0499999998</v>
          </cell>
        </row>
        <row r="101">
          <cell r="B101" t="str">
            <v>Canterbury</v>
          </cell>
          <cell r="C101">
            <v>2043677</v>
          </cell>
          <cell r="D101">
            <v>29175678.149999999</v>
          </cell>
        </row>
        <row r="102">
          <cell r="B102" t="str">
            <v>Gisborne</v>
          </cell>
          <cell r="C102" t="str">
            <v>Withheld</v>
          </cell>
        </row>
        <row r="103">
          <cell r="B103" t="str">
            <v>Hawkes Bay</v>
          </cell>
          <cell r="C103" t="str">
            <v>Withheld</v>
          </cell>
        </row>
        <row r="104">
          <cell r="B104" t="str">
            <v>Manawatu/Wanganui</v>
          </cell>
          <cell r="C104">
            <v>719521</v>
          </cell>
          <cell r="D104">
            <v>10395145.52</v>
          </cell>
        </row>
        <row r="105">
          <cell r="B105" t="str">
            <v>Marlborough</v>
          </cell>
          <cell r="C105">
            <v>106603</v>
          </cell>
          <cell r="D105">
            <v>274448.57</v>
          </cell>
        </row>
        <row r="106">
          <cell r="B106" t="str">
            <v>Nelson/Tasman</v>
          </cell>
          <cell r="C106">
            <v>168385</v>
          </cell>
          <cell r="D106">
            <v>1684614.01</v>
          </cell>
        </row>
        <row r="107">
          <cell r="B107" t="str">
            <v>Northland</v>
          </cell>
          <cell r="C107">
            <v>46695</v>
          </cell>
          <cell r="D107">
            <v>698899.34</v>
          </cell>
        </row>
        <row r="108">
          <cell r="B108" t="str">
            <v>Otago</v>
          </cell>
          <cell r="C108">
            <v>343890</v>
          </cell>
          <cell r="D108">
            <v>3180389.66</v>
          </cell>
        </row>
        <row r="109">
          <cell r="B109" t="str">
            <v>Southland</v>
          </cell>
          <cell r="C109">
            <v>197268</v>
          </cell>
          <cell r="D109">
            <v>2963741.2</v>
          </cell>
        </row>
        <row r="110">
          <cell r="B110" t="str">
            <v>Taranaki</v>
          </cell>
          <cell r="C110">
            <v>143175</v>
          </cell>
          <cell r="D110">
            <v>2406339.7200000002</v>
          </cell>
        </row>
        <row r="111">
          <cell r="B111" t="str">
            <v>Waikato</v>
          </cell>
          <cell r="C111">
            <v>3119070</v>
          </cell>
          <cell r="D111">
            <v>47614220.280000001</v>
          </cell>
        </row>
        <row r="112">
          <cell r="B112" t="str">
            <v>Wellington</v>
          </cell>
          <cell r="C112">
            <v>505756</v>
          </cell>
          <cell r="D112">
            <v>11987409.949999999</v>
          </cell>
        </row>
        <row r="113">
          <cell r="B113" t="str">
            <v>West Coast</v>
          </cell>
          <cell r="C113" t="str">
            <v>Withheld</v>
          </cell>
        </row>
        <row r="115">
          <cell r="A115" t="str">
            <v>Rock, sand and gravel for roading</v>
          </cell>
          <cell r="C115">
            <v>22072473</v>
          </cell>
          <cell r="D115">
            <v>302024743.93000001</v>
          </cell>
        </row>
        <row r="116">
          <cell r="B116" t="str">
            <v>Auckland</v>
          </cell>
          <cell r="C116">
            <v>4462169</v>
          </cell>
          <cell r="D116">
            <v>71073869</v>
          </cell>
        </row>
        <row r="117">
          <cell r="B117" t="str">
            <v>Bay of Plenty</v>
          </cell>
          <cell r="C117">
            <v>833850</v>
          </cell>
          <cell r="D117">
            <v>11433070.939999999</v>
          </cell>
        </row>
        <row r="118">
          <cell r="B118" t="str">
            <v>Canterbury</v>
          </cell>
          <cell r="C118">
            <v>5682630</v>
          </cell>
          <cell r="D118">
            <v>54617757.579999998</v>
          </cell>
        </row>
        <row r="119">
          <cell r="B119" t="str">
            <v>Gisborne</v>
          </cell>
          <cell r="C119">
            <v>374610</v>
          </cell>
          <cell r="D119">
            <v>7435930</v>
          </cell>
        </row>
        <row r="120">
          <cell r="B120" t="str">
            <v>Hawkes Bay</v>
          </cell>
          <cell r="C120">
            <v>247491</v>
          </cell>
          <cell r="D120">
            <v>3695274.52</v>
          </cell>
        </row>
        <row r="121">
          <cell r="B121" t="str">
            <v>Manawatu/Wanganui</v>
          </cell>
          <cell r="C121">
            <v>1023113</v>
          </cell>
          <cell r="D121">
            <v>16459332.1</v>
          </cell>
        </row>
        <row r="122">
          <cell r="B122" t="str">
            <v>Marlborough</v>
          </cell>
          <cell r="C122" t="str">
            <v>Withheld</v>
          </cell>
        </row>
        <row r="123">
          <cell r="B123" t="str">
            <v>Nelson/Tasman</v>
          </cell>
          <cell r="C123">
            <v>411916</v>
          </cell>
          <cell r="D123">
            <v>5697724.7599999998</v>
          </cell>
        </row>
        <row r="124">
          <cell r="B124" t="str">
            <v>Northland</v>
          </cell>
          <cell r="C124">
            <v>799546</v>
          </cell>
          <cell r="D124">
            <v>8770499.6300000008</v>
          </cell>
        </row>
        <row r="125">
          <cell r="B125" t="str">
            <v>Otago</v>
          </cell>
          <cell r="C125">
            <v>1150826</v>
          </cell>
          <cell r="D125">
            <v>19601979.420000002</v>
          </cell>
        </row>
        <row r="126">
          <cell r="B126" t="str">
            <v>Southland</v>
          </cell>
          <cell r="C126">
            <v>515685</v>
          </cell>
          <cell r="D126">
            <v>6545891.0499999998</v>
          </cell>
        </row>
        <row r="127">
          <cell r="B127" t="str">
            <v>Taranaki</v>
          </cell>
          <cell r="C127">
            <v>324268</v>
          </cell>
          <cell r="D127">
            <v>4815354.5599999996</v>
          </cell>
        </row>
        <row r="128">
          <cell r="B128" t="str">
            <v>Waikato</v>
          </cell>
          <cell r="C128">
            <v>5065633</v>
          </cell>
          <cell r="D128">
            <v>73880822.469999999</v>
          </cell>
        </row>
        <row r="129">
          <cell r="B129" t="str">
            <v>Wellington</v>
          </cell>
          <cell r="C129">
            <v>913950</v>
          </cell>
          <cell r="D129">
            <v>15540040</v>
          </cell>
        </row>
        <row r="130">
          <cell r="B130" t="str">
            <v>West Coast</v>
          </cell>
          <cell r="C130">
            <v>152162</v>
          </cell>
          <cell r="D130">
            <v>2444513.33</v>
          </cell>
        </row>
        <row r="132">
          <cell r="A132" t="str">
            <v>Rock, sand, gravel &amp; clay for fill</v>
          </cell>
          <cell r="C132">
            <v>3377086</v>
          </cell>
          <cell r="D132">
            <v>29439755.120000001</v>
          </cell>
        </row>
        <row r="133">
          <cell r="B133" t="str">
            <v>Auckland</v>
          </cell>
          <cell r="C133">
            <v>993716</v>
          </cell>
          <cell r="D133">
            <v>8104478.0599999996</v>
          </cell>
        </row>
        <row r="134">
          <cell r="B134" t="str">
            <v>Bay of Plenty</v>
          </cell>
          <cell r="C134" t="str">
            <v>Withheld</v>
          </cell>
        </row>
        <row r="135">
          <cell r="B135" t="str">
            <v>Canterbury</v>
          </cell>
          <cell r="C135">
            <v>544178</v>
          </cell>
          <cell r="D135">
            <v>4859484.5599999996</v>
          </cell>
        </row>
        <row r="136">
          <cell r="B136" t="str">
            <v>Hawkes Bay</v>
          </cell>
          <cell r="C136" t="str">
            <v>Withheld</v>
          </cell>
        </row>
        <row r="137">
          <cell r="B137" t="str">
            <v>Manawatu/Wanganui</v>
          </cell>
          <cell r="C137">
            <v>174166</v>
          </cell>
          <cell r="D137">
            <v>1896922</v>
          </cell>
        </row>
        <row r="138">
          <cell r="B138" t="str">
            <v>Marlborough</v>
          </cell>
          <cell r="C138" t="str">
            <v>Withheld</v>
          </cell>
        </row>
        <row r="139">
          <cell r="B139" t="str">
            <v>Nelson/Tasman</v>
          </cell>
          <cell r="C139">
            <v>178129</v>
          </cell>
          <cell r="D139">
            <v>1170822.77</v>
          </cell>
        </row>
        <row r="140">
          <cell r="B140" t="str">
            <v>Northland</v>
          </cell>
          <cell r="C140" t="str">
            <v>Withheld</v>
          </cell>
        </row>
        <row r="141">
          <cell r="B141" t="str">
            <v>Otago</v>
          </cell>
          <cell r="C141">
            <v>102145</v>
          </cell>
          <cell r="D141">
            <v>1084991.1499999999</v>
          </cell>
        </row>
        <row r="142">
          <cell r="B142" t="str">
            <v>Southland</v>
          </cell>
          <cell r="C142" t="str">
            <v>Withheld</v>
          </cell>
        </row>
        <row r="143">
          <cell r="B143" t="str">
            <v>Taranaki</v>
          </cell>
          <cell r="C143">
            <v>13732</v>
          </cell>
          <cell r="D143">
            <v>106380</v>
          </cell>
        </row>
        <row r="144">
          <cell r="B144" t="str">
            <v>Waikato</v>
          </cell>
          <cell r="C144">
            <v>984560</v>
          </cell>
          <cell r="D144">
            <v>8891148.2599999998</v>
          </cell>
        </row>
        <row r="145">
          <cell r="B145" t="str">
            <v>Wellington</v>
          </cell>
          <cell r="C145" t="str">
            <v>Withheld</v>
          </cell>
        </row>
        <row r="147">
          <cell r="A147" t="str">
            <v>Sand for industry</v>
          </cell>
          <cell r="C147">
            <v>1566283</v>
          </cell>
          <cell r="D147">
            <v>29783372.280000001</v>
          </cell>
        </row>
        <row r="148">
          <cell r="B148" t="str">
            <v>Auckland</v>
          </cell>
          <cell r="C148">
            <v>210100</v>
          </cell>
          <cell r="D148">
            <v>5149680.3600000003</v>
          </cell>
        </row>
        <row r="149">
          <cell r="B149" t="str">
            <v>Bay of Plenty</v>
          </cell>
          <cell r="C149">
            <v>225486</v>
          </cell>
          <cell r="D149">
            <v>2944799.54</v>
          </cell>
        </row>
        <row r="150">
          <cell r="B150" t="str">
            <v>Canterbury</v>
          </cell>
          <cell r="C150">
            <v>107014</v>
          </cell>
          <cell r="D150">
            <v>3109017.72</v>
          </cell>
        </row>
        <row r="151">
          <cell r="B151" t="str">
            <v>Hawkes Bay</v>
          </cell>
          <cell r="C151" t="str">
            <v>Withheld</v>
          </cell>
        </row>
        <row r="152">
          <cell r="B152" t="str">
            <v>Manawatu/Wanganui</v>
          </cell>
          <cell r="C152">
            <v>59439</v>
          </cell>
          <cell r="D152">
            <v>1154875.69</v>
          </cell>
        </row>
        <row r="153">
          <cell r="B153" t="str">
            <v>Marlborough</v>
          </cell>
          <cell r="C153" t="str">
            <v>Withheld</v>
          </cell>
        </row>
        <row r="154">
          <cell r="B154" t="str">
            <v>Nelson/Tasman</v>
          </cell>
          <cell r="C154" t="str">
            <v>Withheld</v>
          </cell>
        </row>
        <row r="155">
          <cell r="B155" t="str">
            <v>Otago</v>
          </cell>
          <cell r="C155">
            <v>106250</v>
          </cell>
          <cell r="D155">
            <v>2284456</v>
          </cell>
        </row>
        <row r="156">
          <cell r="B156" t="str">
            <v>Southland</v>
          </cell>
          <cell r="C156">
            <v>37623</v>
          </cell>
          <cell r="D156">
            <v>802054.83</v>
          </cell>
        </row>
        <row r="157">
          <cell r="B157" t="str">
            <v>Waikato</v>
          </cell>
          <cell r="C157">
            <v>443969</v>
          </cell>
          <cell r="D157">
            <v>5235803.93</v>
          </cell>
        </row>
        <row r="158">
          <cell r="B158" t="str">
            <v>Wellington</v>
          </cell>
          <cell r="C158">
            <v>246236</v>
          </cell>
          <cell r="D158">
            <v>6744269.4900000002</v>
          </cell>
        </row>
        <row r="160">
          <cell r="A160" t="str">
            <v>Serpentine</v>
          </cell>
          <cell r="C160" t="str">
            <v>Withheld</v>
          </cell>
        </row>
        <row r="161">
          <cell r="B161" t="str">
            <v>Waikato</v>
          </cell>
          <cell r="C161" t="str">
            <v>Withheld</v>
          </cell>
        </row>
        <row r="163">
          <cell r="A163" t="str">
            <v>Shale</v>
          </cell>
          <cell r="C163" t="str">
            <v>Withheld</v>
          </cell>
        </row>
        <row r="164">
          <cell r="B164" t="str">
            <v>Northland</v>
          </cell>
          <cell r="C164" t="str">
            <v>Withheld</v>
          </cell>
        </row>
        <row r="166">
          <cell r="A166" t="str">
            <v>Silica Sand</v>
          </cell>
          <cell r="C166" t="str">
            <v>Withheld</v>
          </cell>
        </row>
        <row r="167">
          <cell r="B167" t="str">
            <v>Canterbury</v>
          </cell>
          <cell r="C167" t="str">
            <v>Withheld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workbookViewId="0">
      <selection activeCell="Q1" sqref="Q1:XFD1048576"/>
    </sheetView>
  </sheetViews>
  <sheetFormatPr defaultColWidth="0" defaultRowHeight="13.8" zeroHeight="1" x14ac:dyDescent="0.25"/>
  <cols>
    <col min="1" max="16" width="8.69921875" customWidth="1"/>
    <col min="17" max="16384" width="8.6992187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9"/>
  <sheetViews>
    <sheetView zoomScaleNormal="100" workbookViewId="0">
      <pane ySplit="3" topLeftCell="A4" activePane="bottomLeft" state="frozen"/>
      <selection pane="bottomLeft" activeCell="A37" sqref="A37"/>
    </sheetView>
  </sheetViews>
  <sheetFormatPr defaultColWidth="9" defaultRowHeight="14.4" x14ac:dyDescent="0.3"/>
  <cols>
    <col min="1" max="1" width="9" style="7"/>
    <col min="2" max="2" width="28" style="7" bestFit="1" customWidth="1"/>
    <col min="3" max="3" width="24.69921875" style="7" bestFit="1" customWidth="1"/>
    <col min="4" max="4" width="24.5" style="7" bestFit="1" customWidth="1"/>
    <col min="5" max="5" width="13" style="7" bestFit="1" customWidth="1"/>
    <col min="6" max="6" width="5.8984375" style="7" bestFit="1" customWidth="1"/>
    <col min="7" max="7" width="9" style="7"/>
    <col min="8" max="8" width="16" style="7" bestFit="1" customWidth="1"/>
    <col min="9" max="16384" width="9" style="7"/>
  </cols>
  <sheetData>
    <row r="1" spans="1:36" ht="18" x14ac:dyDescent="0.35">
      <c r="B1" s="26" t="s">
        <v>13</v>
      </c>
      <c r="C1" s="26"/>
      <c r="D1" s="26"/>
    </row>
    <row r="2" spans="1:36" ht="15" thickBot="1" x14ac:dyDescent="0.35"/>
    <row r="3" spans="1:36" x14ac:dyDescent="0.3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5" t="s">
        <v>5</v>
      </c>
      <c r="G3" s="14" t="s">
        <v>6</v>
      </c>
      <c r="H3" s="14" t="s">
        <v>10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x14ac:dyDescent="0.3">
      <c r="A4" s="16">
        <v>1993</v>
      </c>
      <c r="B4" s="10">
        <v>1.679827</v>
      </c>
      <c r="C4" s="10">
        <v>4.9420109999999999</v>
      </c>
      <c r="D4" s="10">
        <v>13.501967</v>
      </c>
      <c r="E4" s="10">
        <v>0.67121200000000003</v>
      </c>
      <c r="F4" s="11">
        <f t="shared" ref="F4:F20" si="0">SUM(B4:E4)</f>
        <v>20.795017000000001</v>
      </c>
      <c r="G4" s="6"/>
      <c r="H4" s="17"/>
    </row>
    <row r="5" spans="1:36" x14ac:dyDescent="0.3">
      <c r="A5" s="16">
        <v>1994</v>
      </c>
      <c r="B5" s="10">
        <v>1.075183</v>
      </c>
      <c r="C5" s="10">
        <v>5.2188330000000001</v>
      </c>
      <c r="D5" s="10">
        <v>12.852971999999999</v>
      </c>
      <c r="E5" s="10">
        <v>0.32308300000000001</v>
      </c>
      <c r="F5" s="11">
        <f t="shared" si="0"/>
        <v>19.470071000000001</v>
      </c>
      <c r="G5" s="5">
        <f>((F5-F4)/F4)</f>
        <v>-6.371459085606905E-2</v>
      </c>
      <c r="H5" s="17"/>
    </row>
    <row r="6" spans="1:36" x14ac:dyDescent="0.3">
      <c r="A6" s="16">
        <v>1995</v>
      </c>
      <c r="B6" s="10">
        <v>1.326595</v>
      </c>
      <c r="C6" s="10">
        <v>5.1256599999999999</v>
      </c>
      <c r="D6" s="10">
        <v>16.100268</v>
      </c>
      <c r="E6" s="10">
        <v>0.62767099999999998</v>
      </c>
      <c r="F6" s="11">
        <f t="shared" si="0"/>
        <v>23.180194</v>
      </c>
      <c r="G6" s="5">
        <f>((F6-F5)/F5)</f>
        <v>0.19055518595694895</v>
      </c>
      <c r="H6" s="17"/>
    </row>
    <row r="7" spans="1:36" x14ac:dyDescent="0.3">
      <c r="A7" s="16">
        <v>1996</v>
      </c>
      <c r="B7" s="10">
        <v>2.6733060000000002</v>
      </c>
      <c r="C7" s="10">
        <v>5.3953949999999997</v>
      </c>
      <c r="D7" s="10">
        <v>15.27435</v>
      </c>
      <c r="E7" s="10">
        <v>0.50895000000000001</v>
      </c>
      <c r="F7" s="11">
        <f t="shared" si="0"/>
        <v>23.852001000000001</v>
      </c>
      <c r="G7" s="5">
        <f t="shared" ref="G7:G21" si="1">((F7-F6)/F6)</f>
        <v>2.8981940358221384E-2</v>
      </c>
      <c r="H7" s="18"/>
    </row>
    <row r="8" spans="1:36" x14ac:dyDescent="0.3">
      <c r="A8" s="16">
        <v>1998</v>
      </c>
      <c r="B8" s="10">
        <v>1.4765999999999999</v>
      </c>
      <c r="C8" s="10">
        <v>6.4931999999999999</v>
      </c>
      <c r="D8" s="10">
        <v>15.194000000000001</v>
      </c>
      <c r="E8" s="10">
        <v>0.79190000000000005</v>
      </c>
      <c r="F8" s="11">
        <f t="shared" si="0"/>
        <v>23.9557</v>
      </c>
      <c r="G8" s="5">
        <f t="shared" si="1"/>
        <v>4.3476016959750619E-3</v>
      </c>
      <c r="H8" s="18"/>
    </row>
    <row r="9" spans="1:36" x14ac:dyDescent="0.3">
      <c r="A9" s="16">
        <v>1999</v>
      </c>
      <c r="B9" s="10">
        <v>0.77439999999999998</v>
      </c>
      <c r="C9" s="10">
        <v>6.5460000000000003</v>
      </c>
      <c r="D9" s="10">
        <v>16.376799999999999</v>
      </c>
      <c r="E9" s="10">
        <v>0.81610000000000005</v>
      </c>
      <c r="F9" s="11">
        <f t="shared" si="0"/>
        <v>24.513299999999997</v>
      </c>
      <c r="G9" s="5">
        <f t="shared" si="1"/>
        <v>2.3276297499133701E-2</v>
      </c>
      <c r="H9" s="18"/>
    </row>
    <row r="10" spans="1:36" x14ac:dyDescent="0.3">
      <c r="A10" s="16">
        <v>2000</v>
      </c>
      <c r="B10" s="12">
        <v>0.63173000000000001</v>
      </c>
      <c r="C10" s="12">
        <v>7.4988000000000001</v>
      </c>
      <c r="D10" s="12">
        <v>18.33586</v>
      </c>
      <c r="E10" s="12">
        <v>0.66027999999999998</v>
      </c>
      <c r="F10" s="11">
        <f t="shared" si="0"/>
        <v>27.126670000000001</v>
      </c>
      <c r="G10" s="5">
        <f t="shared" si="1"/>
        <v>0.10661028910836173</v>
      </c>
      <c r="H10" s="18"/>
    </row>
    <row r="11" spans="1:36" x14ac:dyDescent="0.3">
      <c r="A11" s="16">
        <v>2001</v>
      </c>
      <c r="B11" s="12">
        <v>0.38114999999999999</v>
      </c>
      <c r="C11" s="12">
        <v>6.8143500000000001</v>
      </c>
      <c r="D11" s="12">
        <v>19.35295</v>
      </c>
      <c r="E11" s="12">
        <v>1.2847500000000001</v>
      </c>
      <c r="F11" s="11">
        <f t="shared" si="0"/>
        <v>27.833199999999998</v>
      </c>
      <c r="G11" s="5">
        <f t="shared" si="1"/>
        <v>2.6045585396216979E-2</v>
      </c>
      <c r="H11" s="18"/>
    </row>
    <row r="12" spans="1:36" x14ac:dyDescent="0.3">
      <c r="A12" s="16">
        <v>2002</v>
      </c>
      <c r="B12" s="12">
        <v>0.51595000000000002</v>
      </c>
      <c r="C12" s="12">
        <v>8.0256000000000007</v>
      </c>
      <c r="D12" s="12">
        <v>18.5318</v>
      </c>
      <c r="E12" s="12">
        <v>1.57565</v>
      </c>
      <c r="F12" s="11">
        <f t="shared" si="0"/>
        <v>28.649000000000001</v>
      </c>
      <c r="G12" s="5">
        <f t="shared" si="1"/>
        <v>2.9310320049437472E-2</v>
      </c>
      <c r="H12" s="18"/>
    </row>
    <row r="13" spans="1:36" x14ac:dyDescent="0.3">
      <c r="A13" s="16">
        <v>2003</v>
      </c>
      <c r="B13" s="12">
        <v>0.60875999999999997</v>
      </c>
      <c r="C13" s="12">
        <v>9.2675800000000006</v>
      </c>
      <c r="D13" s="12">
        <v>20.520420000000001</v>
      </c>
      <c r="E13" s="11">
        <v>2.2071700000000001</v>
      </c>
      <c r="F13" s="11">
        <f t="shared" si="0"/>
        <v>32.603929999999998</v>
      </c>
      <c r="G13" s="5">
        <f t="shared" si="1"/>
        <v>0.13804775035777853</v>
      </c>
      <c r="H13" s="18"/>
    </row>
    <row r="14" spans="1:36" x14ac:dyDescent="0.3">
      <c r="A14" s="16">
        <v>2004</v>
      </c>
      <c r="B14" s="12">
        <v>0.59997999999999996</v>
      </c>
      <c r="C14" s="12">
        <v>11.361510000000001</v>
      </c>
      <c r="D14" s="12">
        <v>21.720939999999999</v>
      </c>
      <c r="E14" s="11">
        <v>1.7531399999999999</v>
      </c>
      <c r="F14" s="11">
        <f t="shared" si="0"/>
        <v>35.435569999999998</v>
      </c>
      <c r="G14" s="5">
        <f t="shared" si="1"/>
        <v>8.6849652787256024E-2</v>
      </c>
      <c r="H14" s="18"/>
    </row>
    <row r="15" spans="1:36" x14ac:dyDescent="0.3">
      <c r="A15" s="16">
        <v>2005</v>
      </c>
      <c r="B15" s="12">
        <v>0.74075000000000002</v>
      </c>
      <c r="C15" s="12">
        <v>10.921390000000001</v>
      </c>
      <c r="D15" s="12">
        <v>24.712250000000001</v>
      </c>
      <c r="E15" s="11">
        <v>1.5740499999999999</v>
      </c>
      <c r="F15" s="11">
        <f t="shared" si="0"/>
        <v>37.948440000000005</v>
      </c>
      <c r="G15" s="5">
        <f t="shared" si="1"/>
        <v>7.0913773928287502E-2</v>
      </c>
      <c r="H15" s="18"/>
    </row>
    <row r="16" spans="1:36" x14ac:dyDescent="0.3">
      <c r="A16" s="16">
        <v>2006</v>
      </c>
      <c r="B16" s="12">
        <v>0.81645599999999996</v>
      </c>
      <c r="C16" s="12">
        <v>8.5181339999999999</v>
      </c>
      <c r="D16" s="12">
        <v>23.981593</v>
      </c>
      <c r="E16" s="11">
        <v>2.4381650000000001</v>
      </c>
      <c r="F16" s="11">
        <f t="shared" si="0"/>
        <v>35.754348</v>
      </c>
      <c r="G16" s="5">
        <f t="shared" si="1"/>
        <v>-5.7817712664868556E-2</v>
      </c>
      <c r="H16" s="18"/>
    </row>
    <row r="17" spans="1:8" x14ac:dyDescent="0.3">
      <c r="A17" s="16">
        <v>2007</v>
      </c>
      <c r="B17" s="12">
        <v>0.32918999999999998</v>
      </c>
      <c r="C17" s="12">
        <v>9.6010659999999994</v>
      </c>
      <c r="D17" s="12">
        <v>23.781607000000001</v>
      </c>
      <c r="E17" s="11">
        <v>1.8963429999999999</v>
      </c>
      <c r="F17" s="11">
        <f t="shared" si="0"/>
        <v>35.608206000000003</v>
      </c>
      <c r="G17" s="5">
        <f t="shared" si="1"/>
        <v>-4.0873909936771204E-3</v>
      </c>
      <c r="H17" s="18"/>
    </row>
    <row r="18" spans="1:8" x14ac:dyDescent="0.3">
      <c r="A18" s="16">
        <v>2008</v>
      </c>
      <c r="B18" s="12">
        <v>0.67579999999999996</v>
      </c>
      <c r="C18" s="12">
        <v>9.7429000000000006</v>
      </c>
      <c r="D18" s="12">
        <v>20.889299999999999</v>
      </c>
      <c r="E18" s="11">
        <v>1.1605000000000001</v>
      </c>
      <c r="F18" s="11">
        <f t="shared" si="0"/>
        <v>32.468499999999999</v>
      </c>
      <c r="G18" s="5">
        <f t="shared" si="1"/>
        <v>-8.8173664239080268E-2</v>
      </c>
      <c r="H18" s="18"/>
    </row>
    <row r="19" spans="1:8" x14ac:dyDescent="0.3">
      <c r="A19" s="16">
        <v>2009</v>
      </c>
      <c r="B19" s="12">
        <v>0.49130000000000001</v>
      </c>
      <c r="C19" s="12">
        <v>7.1981999999999999</v>
      </c>
      <c r="D19" s="12">
        <v>15.4712</v>
      </c>
      <c r="E19" s="11">
        <v>1.4538</v>
      </c>
      <c r="F19" s="11">
        <f t="shared" si="0"/>
        <v>24.6145</v>
      </c>
      <c r="G19" s="5">
        <f t="shared" si="1"/>
        <v>-0.24189599149945329</v>
      </c>
      <c r="H19" s="18"/>
    </row>
    <row r="20" spans="1:8" x14ac:dyDescent="0.3">
      <c r="A20" s="16">
        <v>2010</v>
      </c>
      <c r="B20" s="12">
        <v>0.51529999999999998</v>
      </c>
      <c r="C20" s="12">
        <v>7.5282</v>
      </c>
      <c r="D20" s="12">
        <v>13.2576</v>
      </c>
      <c r="E20" s="11">
        <v>1.7262</v>
      </c>
      <c r="F20" s="11">
        <f t="shared" si="0"/>
        <v>23.027299999999997</v>
      </c>
      <c r="G20" s="5">
        <f t="shared" si="1"/>
        <v>-6.4482317333279277E-2</v>
      </c>
      <c r="H20" s="18"/>
    </row>
    <row r="21" spans="1:8" x14ac:dyDescent="0.3">
      <c r="A21" s="16">
        <v>2011</v>
      </c>
      <c r="B21" s="12">
        <v>0.18293499999999999</v>
      </c>
      <c r="C21" s="12">
        <v>6.0000289999999996</v>
      </c>
      <c r="D21" s="12">
        <v>14.757789000000001</v>
      </c>
      <c r="E21" s="11">
        <v>1.203103</v>
      </c>
      <c r="F21" s="11">
        <f t="shared" ref="F21:F29" si="2">SUM(B21:E21)</f>
        <v>22.143856</v>
      </c>
      <c r="G21" s="5">
        <f t="shared" si="1"/>
        <v>-3.8365071024392669E-2</v>
      </c>
      <c r="H21" s="18"/>
    </row>
    <row r="22" spans="1:8" x14ac:dyDescent="0.3">
      <c r="A22" s="16">
        <v>2012</v>
      </c>
      <c r="B22" s="12">
        <v>0.14743000000000001</v>
      </c>
      <c r="C22" s="12">
        <v>6.5612570000000003</v>
      </c>
      <c r="D22" s="12">
        <v>15.438839</v>
      </c>
      <c r="E22" s="11">
        <v>1.5173080000000001</v>
      </c>
      <c r="F22" s="11">
        <f t="shared" si="2"/>
        <v>23.664833999999999</v>
      </c>
      <c r="G22" s="5">
        <f t="shared" ref="G22:G30" si="3">(F22-F21)/F21</f>
        <v>6.8686230618551683E-2</v>
      </c>
      <c r="H22" s="18">
        <v>0.7</v>
      </c>
    </row>
    <row r="23" spans="1:8" x14ac:dyDescent="0.3">
      <c r="A23" s="16">
        <v>2013</v>
      </c>
      <c r="B23" s="12">
        <v>0.47115000000000001</v>
      </c>
      <c r="C23" s="12">
        <v>8.0440339999999999</v>
      </c>
      <c r="D23" s="12">
        <v>19.947582000000001</v>
      </c>
      <c r="E23" s="11">
        <v>1.2831250000000001</v>
      </c>
      <c r="F23" s="11">
        <f t="shared" si="2"/>
        <v>29.745891</v>
      </c>
      <c r="G23" s="5">
        <f t="shared" si="3"/>
        <v>0.25696596899855717</v>
      </c>
      <c r="H23" s="18">
        <v>0.78</v>
      </c>
    </row>
    <row r="24" spans="1:8" x14ac:dyDescent="0.3">
      <c r="A24" s="16">
        <v>2014</v>
      </c>
      <c r="B24" s="12">
        <v>0.38040000000000002</v>
      </c>
      <c r="C24" s="12">
        <v>8.5096109999999996</v>
      </c>
      <c r="D24" s="12">
        <v>21.496500000000001</v>
      </c>
      <c r="E24" s="11">
        <v>1.4117999999999999</v>
      </c>
      <c r="F24" s="11">
        <f t="shared" si="2"/>
        <v>31.798310999999998</v>
      </c>
      <c r="G24" s="5">
        <f t="shared" si="3"/>
        <v>6.8998437464858522E-2</v>
      </c>
      <c r="H24" s="18">
        <v>0.8</v>
      </c>
    </row>
    <row r="25" spans="1:8" x14ac:dyDescent="0.3">
      <c r="A25" s="16">
        <v>2015</v>
      </c>
      <c r="B25" s="12">
        <v>0.39013199999999998</v>
      </c>
      <c r="C25" s="12">
        <v>9.9759989999999998</v>
      </c>
      <c r="D25" s="12">
        <v>18.236923999999998</v>
      </c>
      <c r="E25" s="11">
        <v>1.457198</v>
      </c>
      <c r="F25" s="11">
        <f t="shared" si="2"/>
        <v>30.060252999999996</v>
      </c>
      <c r="G25" s="5">
        <f t="shared" si="3"/>
        <v>-5.465881505467389E-2</v>
      </c>
      <c r="H25" s="18">
        <v>0.84</v>
      </c>
    </row>
    <row r="26" spans="1:8" x14ac:dyDescent="0.3">
      <c r="A26" s="16">
        <v>2016</v>
      </c>
      <c r="B26" s="12">
        <v>0.217367</v>
      </c>
      <c r="C26" s="12">
        <v>7.1437590000000002</v>
      </c>
      <c r="D26" s="12">
        <v>16.834275000000002</v>
      </c>
      <c r="E26" s="11">
        <v>1.3556459999999999</v>
      </c>
      <c r="F26" s="11">
        <f t="shared" si="2"/>
        <v>25.551047000000004</v>
      </c>
      <c r="G26" s="5">
        <f t="shared" si="3"/>
        <v>-0.15000559043864309</v>
      </c>
      <c r="H26" s="18">
        <v>0.64500000000000002</v>
      </c>
    </row>
    <row r="27" spans="1:8" x14ac:dyDescent="0.3">
      <c r="A27" s="16">
        <v>2017</v>
      </c>
      <c r="B27" s="12">
        <f>524014/1000000</f>
        <v>0.52401399999999998</v>
      </c>
      <c r="C27" s="12">
        <f>9670545/1000000</f>
        <v>9.6705450000000006</v>
      </c>
      <c r="D27" s="12">
        <f>19075788/1000000</f>
        <v>19.075787999999999</v>
      </c>
      <c r="E27" s="11">
        <f>2262094/1000000</f>
        <v>2.2620939999999998</v>
      </c>
      <c r="F27" s="11">
        <f t="shared" si="2"/>
        <v>31.532441000000002</v>
      </c>
      <c r="G27" s="5">
        <f t="shared" si="3"/>
        <v>0.23409584742261236</v>
      </c>
      <c r="H27" s="18">
        <v>0.82799999999999996</v>
      </c>
    </row>
    <row r="28" spans="1:8" x14ac:dyDescent="0.3">
      <c r="A28" s="16">
        <v>2018</v>
      </c>
      <c r="B28" s="12">
        <v>0.52393599999999996</v>
      </c>
      <c r="C28" s="12">
        <v>9.5018619999999991</v>
      </c>
      <c r="D28" s="12">
        <v>22.072472999999999</v>
      </c>
      <c r="E28" s="11">
        <v>1.5662830000000001</v>
      </c>
      <c r="F28" s="11">
        <f t="shared" si="2"/>
        <v>33.664553999999995</v>
      </c>
      <c r="G28" s="5">
        <f t="shared" si="3"/>
        <v>6.7616490585045194E-2</v>
      </c>
      <c r="H28" s="18">
        <v>0.63900000000000001</v>
      </c>
    </row>
    <row r="29" spans="1:8" x14ac:dyDescent="0.3">
      <c r="A29" s="16">
        <v>2019</v>
      </c>
      <c r="B29" s="12">
        <v>0.37732892000000001</v>
      </c>
      <c r="C29" s="12">
        <v>5.8097158899999997</v>
      </c>
      <c r="D29" s="12">
        <v>24.3169</v>
      </c>
      <c r="E29" s="11">
        <v>1.0961761699999999</v>
      </c>
      <c r="F29" s="11">
        <f t="shared" si="2"/>
        <v>31.60012098</v>
      </c>
      <c r="G29" s="5">
        <f t="shared" si="3"/>
        <v>-6.1323640883523836E-2</v>
      </c>
      <c r="H29" s="23">
        <v>0.79690000000000005</v>
      </c>
    </row>
    <row r="30" spans="1:8" x14ac:dyDescent="0.3">
      <c r="A30" s="16">
        <v>2020</v>
      </c>
      <c r="B30" s="12">
        <v>0.54145900000000002</v>
      </c>
      <c r="C30" s="12">
        <v>6.0536659999999998</v>
      </c>
      <c r="D30" s="12">
        <v>20.29721</v>
      </c>
      <c r="E30" s="11">
        <v>1.299838</v>
      </c>
      <c r="F30" s="11">
        <f>SUM(B30:E30)</f>
        <v>28.192173</v>
      </c>
      <c r="G30" s="5">
        <f t="shared" si="3"/>
        <v>-0.10784604217676635</v>
      </c>
      <c r="H30" s="23">
        <v>0.82609999999999995</v>
      </c>
    </row>
    <row r="31" spans="1:8" x14ac:dyDescent="0.3">
      <c r="A31" s="16">
        <v>2021</v>
      </c>
      <c r="B31" s="12">
        <v>0.19</v>
      </c>
      <c r="C31" s="12">
        <v>8.61</v>
      </c>
      <c r="D31" s="12">
        <v>15.41</v>
      </c>
      <c r="E31" s="11">
        <v>0.27</v>
      </c>
      <c r="F31" s="11">
        <f>SUM(B31:E31)</f>
        <v>24.48</v>
      </c>
      <c r="G31" s="5">
        <f>(F31-F30)/F30</f>
        <v>-0.13167388693308599</v>
      </c>
      <c r="H31" s="23">
        <v>0.54</v>
      </c>
    </row>
    <row r="32" spans="1:8" x14ac:dyDescent="0.3">
      <c r="A32" s="16">
        <v>2022</v>
      </c>
      <c r="B32" s="12">
        <v>0.14099999999999999</v>
      </c>
      <c r="C32" s="12">
        <v>11.475</v>
      </c>
      <c r="D32" s="12">
        <v>15.746</v>
      </c>
      <c r="E32" s="11">
        <v>0.27700000000000002</v>
      </c>
      <c r="F32" s="11">
        <f>SUM(B32:E32)</f>
        <v>27.639000000000003</v>
      </c>
      <c r="G32" s="5">
        <f>(F32-F31)/F31</f>
        <v>0.12904411764705892</v>
      </c>
      <c r="H32" s="23">
        <v>0.54</v>
      </c>
    </row>
    <row r="33" spans="1:8" ht="15" thickBot="1" x14ac:dyDescent="0.35">
      <c r="A33" s="19" t="s">
        <v>5</v>
      </c>
      <c r="B33" s="20">
        <f>SUM(B4:B32)</f>
        <v>19.399428920000005</v>
      </c>
      <c r="C33" s="20">
        <f>SUM(C4:C32)</f>
        <v>227.55430689000005</v>
      </c>
      <c r="D33" s="20">
        <f>SUM(D4:D32)</f>
        <v>533.48615700000005</v>
      </c>
      <c r="E33" s="20">
        <f>SUM(E4:E32)</f>
        <v>36.468535170000003</v>
      </c>
      <c r="F33" s="20">
        <f>SUM(F4:F32)</f>
        <v>816.90842798000017</v>
      </c>
      <c r="G33" s="21"/>
      <c r="H33" s="22"/>
    </row>
    <row r="34" spans="1:8" x14ac:dyDescent="0.3">
      <c r="A34" s="24"/>
      <c r="B34" s="25"/>
      <c r="C34" s="25"/>
      <c r="D34" s="25"/>
      <c r="E34" s="25"/>
      <c r="F34" s="25"/>
      <c r="G34" s="6"/>
      <c r="H34" s="6"/>
    </row>
    <row r="35" spans="1:8" x14ac:dyDescent="0.3">
      <c r="A35" s="4" t="s">
        <v>9</v>
      </c>
      <c r="F35" s="6"/>
      <c r="G35" s="6"/>
    </row>
    <row r="36" spans="1:8" x14ac:dyDescent="0.3">
      <c r="A36" s="7" t="s">
        <v>11</v>
      </c>
    </row>
    <row r="37" spans="1:8" x14ac:dyDescent="0.3">
      <c r="A37" s="7" t="s">
        <v>14</v>
      </c>
    </row>
    <row r="38" spans="1:8" x14ac:dyDescent="0.3">
      <c r="A38" s="7" t="s">
        <v>12</v>
      </c>
    </row>
    <row r="67" spans="1:1" x14ac:dyDescent="0.3">
      <c r="A67" s="4"/>
    </row>
    <row r="68" spans="1:1" x14ac:dyDescent="0.3">
      <c r="A68" s="8"/>
    </row>
    <row r="69" spans="1:1" x14ac:dyDescent="0.3">
      <c r="A69" s="9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4:F25 F26 F28:F3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" sqref="A3"/>
    </sheetView>
  </sheetViews>
  <sheetFormatPr defaultRowHeight="13.8" x14ac:dyDescent="0.25"/>
  <cols>
    <col min="1" max="1" width="98.59765625" customWidth="1"/>
  </cols>
  <sheetData>
    <row r="1" spans="1:1" ht="15.6" x14ac:dyDescent="0.3">
      <c r="A1" s="1" t="s">
        <v>7</v>
      </c>
    </row>
    <row r="2" spans="1:1" x14ac:dyDescent="0.25">
      <c r="A2" s="2"/>
    </row>
    <row r="3" spans="1:1" ht="26.4" x14ac:dyDescent="0.25">
      <c r="A3" s="3" t="s">
        <v>8</v>
      </c>
    </row>
    <row r="4" spans="1:1" x14ac:dyDescent="0.25">
      <c r="A4" s="2"/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</vt:lpstr>
      <vt:lpstr>Aggregate production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2021-11-09T21:35:15Z</dcterms:created>
  <dcterms:modified xsi:type="dcterms:W3CDTF">2023-12-11T04:09:52Z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2023-11-22T00:11:24Z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8fd3c33d-31c5-4350-b8c0-9e73806a0387</vt:lpwstr>
  </property>
  <property fmtid="{D5CDD505-2E9C-101B-9397-08002B2CF9AE}" pid="8" name="MSIP_Label_738466f7-346c-47bb-a4d2-4a6558d61975_ContentBits">
    <vt:lpwstr>0</vt:lpwstr>
  </property>
</Properties>
</file>