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filterPrivacy="1" defaultThemeVersion="124226"/>
  <xr:revisionPtr revIDLastSave="2" documentId="13_ncr:1_{6EFA5CFB-92F5-448F-B1BB-AAFD26FDD3F1}" xr6:coauthVersionLast="47" xr6:coauthVersionMax="47" xr10:uidLastSave="{B3AA0FFD-0605-4087-B57D-473AEB0BFC77}"/>
  <bookViews>
    <workbookView xWindow="-120" yWindow="-16320" windowWidth="29040" windowHeight="15720" tabRatio="652" activeTab="1" xr2:uid="{00000000-000D-0000-FFFF-FFFF00000000}"/>
  </bookViews>
  <sheets>
    <sheet name="INDEX" sheetId="1" r:id="rId1"/>
    <sheet name="National Summary" sheetId="2" r:id="rId2"/>
    <sheet name="Metallic Minerals 2024" sheetId="3" r:id="rId3"/>
    <sheet name="Coal" sheetId="4" r:id="rId4"/>
    <sheet name="2024 by Region" sheetId="17" r:id="rId5"/>
    <sheet name="2024 by Commodity" sheetId="16" r:id="rId6"/>
  </sheets>
  <externalReferences>
    <externalReference r:id="rId7"/>
  </externalReferences>
  <definedNames>
    <definedName name="minerals">#REF!</definedName>
    <definedName name="_xlnm.Print_Area" localSheetId="2">'Metallic Minerals 2024'!$A$3:$F$33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7" i="4"/>
  <c r="H10" i="4"/>
  <c r="H11" i="4"/>
  <c r="H12" i="4"/>
  <c r="H13" i="4" s="1"/>
  <c r="H15" i="4" s="1"/>
  <c r="H9" i="4"/>
  <c r="H8" i="4"/>
  <c r="H7" i="4"/>
  <c r="C7" i="4"/>
  <c r="B9" i="4"/>
  <c r="B13" i="4" l="1"/>
  <c r="D23" i="3"/>
  <c r="D31" i="3" s="1"/>
  <c r="C23" i="3"/>
  <c r="C30" i="3" s="1"/>
  <c r="D17" i="3"/>
  <c r="C17" i="3"/>
  <c r="C12" i="2" l="1"/>
  <c r="B12" i="2"/>
  <c r="B43" i="2" s="1"/>
  <c r="E12" i="2" l="1"/>
  <c r="D12" i="2"/>
  <c r="D43" i="2" l="1"/>
  <c r="E17" i="3" l="1"/>
  <c r="F17" i="3"/>
  <c r="E23" i="3"/>
  <c r="F23" i="3"/>
  <c r="E30" i="3" l="1"/>
  <c r="F31" i="3"/>
  <c r="B15" i="4" l="1"/>
  <c r="D13" i="4"/>
  <c r="F15" i="4" l="1"/>
  <c r="C15" i="4"/>
  <c r="E13" i="4"/>
  <c r="E8" i="4" l="1"/>
  <c r="E15" i="4" s="1"/>
</calcChain>
</file>

<file path=xl/sharedStrings.xml><?xml version="1.0" encoding="utf-8"?>
<sst xmlns="http://schemas.openxmlformats.org/spreadsheetml/2006/main" count="748" uniqueCount="134">
  <si>
    <t>Index - 2024 New Zealand Coal, Industrial Minerals and Metallic Minerals Production Survey</t>
  </si>
  <si>
    <t>National Summary</t>
  </si>
  <si>
    <r>
      <t>National Summary</t>
    </r>
    <r>
      <rPr>
        <sz val="11"/>
        <rFont val="Calibri"/>
        <family val="2"/>
        <scheme val="minor"/>
      </rPr>
      <t xml:space="preserve"> for all commodities </t>
    </r>
  </si>
  <si>
    <t>Metallic Minerals</t>
  </si>
  <si>
    <r>
      <t>Metallic Minerals</t>
    </r>
    <r>
      <rPr>
        <sz val="11"/>
        <rFont val="Calibri"/>
        <family val="2"/>
        <scheme val="minor"/>
      </rPr>
      <t xml:space="preserve"> production summary</t>
    </r>
  </si>
  <si>
    <t>Coal</t>
  </si>
  <si>
    <r>
      <t>Coal</t>
    </r>
    <r>
      <rPr>
        <sz val="11"/>
        <rFont val="Calibri"/>
        <family val="2"/>
        <scheme val="minor"/>
      </rPr>
      <t xml:space="preserve"> production summary (by mining method, rank and region)</t>
    </r>
  </si>
  <si>
    <t>2024 By Region</t>
  </si>
  <si>
    <r>
      <t>Industrial Minerals</t>
    </r>
    <r>
      <rPr>
        <sz val="11"/>
        <rFont val="Calibri"/>
        <family val="2"/>
        <scheme val="minor"/>
      </rPr>
      <t xml:space="preserve"> production summary by </t>
    </r>
    <r>
      <rPr>
        <b/>
        <sz val="11"/>
        <rFont val="Calibri"/>
        <family val="2"/>
        <scheme val="minor"/>
      </rPr>
      <t>Region</t>
    </r>
  </si>
  <si>
    <t>2024 By Commodity</t>
  </si>
  <si>
    <r>
      <t>Industrial Minerals</t>
    </r>
    <r>
      <rPr>
        <sz val="11"/>
        <rFont val="Calibri"/>
        <family val="2"/>
        <scheme val="minor"/>
      </rPr>
      <t xml:space="preserve"> production summary by</t>
    </r>
    <r>
      <rPr>
        <b/>
        <sz val="11"/>
        <color indexed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Commodity</t>
    </r>
  </si>
  <si>
    <t>Please note:</t>
  </si>
  <si>
    <t>Figures may be rounded</t>
  </si>
  <si>
    <t>Due to the limited producers for ironsands, NZP&amp;M will not publish production figures for calendar year 2023 and 2024 to maintain confidentiality.</t>
  </si>
  <si>
    <t>Some regional information for Aggregates has been withheld to avoid identification of individual production figures</t>
  </si>
  <si>
    <t>Figures are for a calendar year</t>
  </si>
  <si>
    <t xml:space="preserve">Gold production is taken from the annual reporting permit holders provide to NZP&amp;M. The revenue is calculated by applying the average price per unit taken from the royalty returns provided to NZP&amp;M. </t>
  </si>
  <si>
    <t>Each year NZP&amp;M surveys aggregate producers and quarry operators known to NZP&amp;M. Those surveyed include holders of Crown minerals permits and operations for privately-owned minerals. The survey is not a statutory requirement and responses are voluntary.</t>
  </si>
  <si>
    <t>The response rate to the aggregate survey impacts the completeness of the data reported. The percentage of respondents for 2024 was 55.90% (431 respondents out of 771 quarries surveyed).</t>
  </si>
  <si>
    <r>
      <t xml:space="preserve">Please note that the survey response rate includes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responses received including those reporting no production, sold quarries and those who responded to advise they would not provide production data.</t>
    </r>
  </si>
  <si>
    <t>Index</t>
  </si>
  <si>
    <t>NEW ZEALAND ANNUAL PRODUCTION STATISTICS - ALL COMMODITIES</t>
  </si>
  <si>
    <t>COMMODITY</t>
  </si>
  <si>
    <t>Quantity</t>
  </si>
  <si>
    <t>Value</t>
  </si>
  <si>
    <t>(tonnes)</t>
  </si>
  <si>
    <t>($NZ)</t>
  </si>
  <si>
    <t>Metals</t>
  </si>
  <si>
    <t>Gold</t>
  </si>
  <si>
    <t>Silver</t>
  </si>
  <si>
    <t>Magnetite (Ironsand)</t>
  </si>
  <si>
    <t>Not available*</t>
  </si>
  <si>
    <t>Total</t>
  </si>
  <si>
    <t>Non Metals</t>
  </si>
  <si>
    <t>Amorphous silica</t>
  </si>
  <si>
    <t>-</t>
  </si>
  <si>
    <t>Bentonite</t>
  </si>
  <si>
    <t>Building and dimension stone</t>
  </si>
  <si>
    <t>Clay for pottery and ceramics</t>
  </si>
  <si>
    <t>Withheld</t>
  </si>
  <si>
    <t>Decorative pebbles including scoria</t>
  </si>
  <si>
    <t>Dolomite for agriculture</t>
  </si>
  <si>
    <t>Dolomite for industry</t>
  </si>
  <si>
    <t>Limestone and marl for cement</t>
  </si>
  <si>
    <t>Limestone for agriculture</t>
  </si>
  <si>
    <t>Limestone for industry</t>
  </si>
  <si>
    <t>Other</t>
  </si>
  <si>
    <t>Perlite</t>
  </si>
  <si>
    <t>Pumice</t>
  </si>
  <si>
    <t>Recycled Material</t>
  </si>
  <si>
    <t>Rock for reclamation &amp; protection</t>
  </si>
  <si>
    <t>Rock, sand and gravel for building</t>
  </si>
  <si>
    <t>Rock, sand and gravel for roading</t>
  </si>
  <si>
    <t>Rock, sand, gravel &amp; clay for fill</t>
  </si>
  <si>
    <t>Sand for industry</t>
  </si>
  <si>
    <t>Serpentine</t>
  </si>
  <si>
    <t>Shale</t>
  </si>
  <si>
    <t>Silica Sand</t>
  </si>
  <si>
    <t>Zeolite</t>
  </si>
  <si>
    <t>GRAND TOTAL</t>
  </si>
  <si>
    <t>Notes:</t>
  </si>
  <si>
    <t>Some information has been withheld to avoid identification of individual production figures</t>
  </si>
  <si>
    <t xml:space="preserve">Gold production is taken from the annual reporting permit holders provide to NZP&amp;M. The value is calculated by applying the average price per unit taken from the royalty returns provided to NZP&amp;M. </t>
  </si>
  <si>
    <t>*Due to the limited producers for ironsands, NZP&amp;M will not publish production figures for calendar year 2023 and 2024 to maintain confidentiality.</t>
  </si>
  <si>
    <t>Some respondents to the aggregate survey did not specify a value for their production. To account for this, and to allow an estimate of total value, we have applied the average reported value for a given commodity to the missing values for that commodity.</t>
  </si>
  <si>
    <t xml:space="preserve">NEW ZEALAND METAL PRODUCTION </t>
  </si>
  <si>
    <t>METAL</t>
  </si>
  <si>
    <t>MINES</t>
  </si>
  <si>
    <t>(print to landscape)</t>
  </si>
  <si>
    <t>(NZ$)</t>
  </si>
  <si>
    <t>(Quantity in Kgs)</t>
  </si>
  <si>
    <t>Waihi</t>
  </si>
  <si>
    <t>Macraes mine</t>
  </si>
  <si>
    <t>Other hard rock</t>
  </si>
  <si>
    <t>Placer West Coast</t>
  </si>
  <si>
    <t>Placer Otago/Southland</t>
  </si>
  <si>
    <t>Placer Marlborough</t>
  </si>
  <si>
    <t xml:space="preserve">Placer Nelson/Tasman </t>
  </si>
  <si>
    <r>
      <t xml:space="preserve">Total Gold Production </t>
    </r>
    <r>
      <rPr>
        <b/>
        <i/>
        <u/>
        <sz val="12"/>
        <rFont val="Calibri"/>
        <family val="2"/>
        <scheme val="minor"/>
      </rPr>
      <t>(kgs)</t>
    </r>
    <r>
      <rPr>
        <b/>
        <sz val="12"/>
        <rFont val="Calibri"/>
        <family val="2"/>
        <scheme val="minor"/>
      </rPr>
      <t xml:space="preserve"> and Values ($)</t>
    </r>
  </si>
  <si>
    <t xml:space="preserve">Waihi    </t>
  </si>
  <si>
    <t xml:space="preserve">Macraes mine    </t>
  </si>
  <si>
    <t xml:space="preserve">Other      </t>
  </si>
  <si>
    <r>
      <t xml:space="preserve">Total Silver Production </t>
    </r>
    <r>
      <rPr>
        <b/>
        <i/>
        <u/>
        <sz val="12"/>
        <rFont val="Calibri"/>
        <family val="2"/>
        <scheme val="minor"/>
      </rPr>
      <t>(kgs)</t>
    </r>
    <r>
      <rPr>
        <b/>
        <sz val="12"/>
        <rFont val="Calibri"/>
        <family val="2"/>
        <scheme val="minor"/>
      </rPr>
      <t xml:space="preserve"> and Values ($)</t>
    </r>
  </si>
  <si>
    <t>Ironsand</t>
  </si>
  <si>
    <t>(Quantity in kgs)</t>
  </si>
  <si>
    <t>Waikato North Head</t>
  </si>
  <si>
    <t>Taharoa</t>
  </si>
  <si>
    <r>
      <t xml:space="preserve">Total Ironsand Production </t>
    </r>
    <r>
      <rPr>
        <b/>
        <i/>
        <u/>
        <sz val="12"/>
        <rFont val="Calibri"/>
        <family val="2"/>
        <scheme val="minor"/>
      </rPr>
      <t>(kgs)</t>
    </r>
    <r>
      <rPr>
        <b/>
        <sz val="12"/>
        <rFont val="Calibri"/>
        <family val="2"/>
        <scheme val="minor"/>
      </rPr>
      <t xml:space="preserve"> and Values ($)*</t>
    </r>
  </si>
  <si>
    <r>
      <t xml:space="preserve">Total  Produced </t>
    </r>
    <r>
      <rPr>
        <b/>
        <i/>
        <sz val="12"/>
        <rFont val="Calibri"/>
        <family val="2"/>
        <scheme val="minor"/>
      </rPr>
      <t>(kgs)</t>
    </r>
  </si>
  <si>
    <t>Total Value of Metals Production ($NZ)</t>
  </si>
  <si>
    <r>
      <rPr>
        <b/>
        <sz val="12"/>
        <rFont val="Calibri"/>
        <family val="2"/>
        <scheme val="minor"/>
      </rPr>
      <t>Please note</t>
    </r>
    <r>
      <rPr>
        <sz val="12"/>
        <rFont val="Calibri"/>
        <family val="2"/>
        <scheme val="minor"/>
      </rPr>
      <t>: Total Tonnage Produced and Total Value of Metals Production figure excludes ironsands</t>
    </r>
  </si>
  <si>
    <t>NEW ZEALAND COAL PRODUCTION  BY MINING METHOD, RANK AND REGION for 2024 (kt)</t>
  </si>
  <si>
    <t>Region</t>
  </si>
  <si>
    <t>Bituminous</t>
  </si>
  <si>
    <t>Sub Bituminous</t>
  </si>
  <si>
    <t>Lignite</t>
  </si>
  <si>
    <t xml:space="preserve"> Total</t>
  </si>
  <si>
    <t>Opencast</t>
  </si>
  <si>
    <t>Underground</t>
  </si>
  <si>
    <t>(kilotonnes)</t>
  </si>
  <si>
    <t>Waikato</t>
  </si>
  <si>
    <t xml:space="preserve">-  </t>
  </si>
  <si>
    <t>NORTH ISLAND</t>
  </si>
  <si>
    <t xml:space="preserve"> -  </t>
  </si>
  <si>
    <t>West Coast</t>
  </si>
  <si>
    <t>Canterbury</t>
  </si>
  <si>
    <t>Otago</t>
  </si>
  <si>
    <t>Southland</t>
  </si>
  <si>
    <t>SOUTH ISLAND</t>
  </si>
  <si>
    <t>NEW ZEALAND</t>
  </si>
  <si>
    <t>Coal production is taken from the Energy in New Zealand publication</t>
  </si>
  <si>
    <t>NEW ZEALAND INDUSTRIAL MINERAL PRODUCTION BY REGION</t>
  </si>
  <si>
    <t xml:space="preserve">Please Note: </t>
  </si>
  <si>
    <t>Mineral Commodity</t>
  </si>
  <si>
    <t>Quantity(tonnes)</t>
  </si>
  <si>
    <t>Value($NZ)</t>
  </si>
  <si>
    <t>Some regional information has been withheld to avoid identification of individual production figures</t>
  </si>
  <si>
    <t>Auckland</t>
  </si>
  <si>
    <t>Grand Total includes figures that are otherwise withheld</t>
  </si>
  <si>
    <t>Rock, sand, gravel and clay for fill</t>
  </si>
  <si>
    <t>Please note that the survey response rate includes all responses received including those reporting no production, sold quarries and those who responded to advise they would not provide production data.</t>
  </si>
  <si>
    <t>Bay of Plenty</t>
  </si>
  <si>
    <t>Rock for reclamation and protection</t>
  </si>
  <si>
    <t>Recycled material</t>
  </si>
  <si>
    <t>Gisborne</t>
  </si>
  <si>
    <t>Hawkes Bay</t>
  </si>
  <si>
    <t>Manawatu/Wanganui</t>
  </si>
  <si>
    <t>Marlborough</t>
  </si>
  <si>
    <t>Nelson/Tasman</t>
  </si>
  <si>
    <t>Northland</t>
  </si>
  <si>
    <t>Taranaki</t>
  </si>
  <si>
    <t>Wellington</t>
  </si>
  <si>
    <t xml:space="preserve">Grand Total (NZ) </t>
  </si>
  <si>
    <t>NEW ZEALAND INDUSTRIAL MINERAL PRODUCTION BY MINERAL COMMODITY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</si>
</sst>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&quot;$&quot;#,##0;\-&quot;$&quot;#,##0"/>
    <numFmt numFmtId="165" formatCode="&quot;$&quot;#,##0;[Red]\-&quot;$&quot;#,##0"/>
    <numFmt numFmtId="166" formatCode="&quot;$&quot;#,##0.00;\-&quot;$&quot;#,##0.00"/>
    <numFmt numFmtId="167" formatCode="&quot;$&quot;#,##0.00;[Red]\-&quot;$&quot;#,##0.00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&quot;$&quot;#,##0"/>
    <numFmt numFmtId="172" formatCode="0.000"/>
    <numFmt numFmtId="173" formatCode="0_ ;\-0\ "/>
    <numFmt numFmtId="174" formatCode="0.0000"/>
    <numFmt numFmtId="175" formatCode="#,##0_ ;\-#,##0\ "/>
    <numFmt numFmtId="176" formatCode="#,##0.00_ ;\-#,##0.00\ "/>
    <numFmt numFmtId="177" formatCode="[$$-1409]#,##0.00"/>
    <numFmt numFmtId="178" formatCode="0.0"/>
    <numFmt numFmtId="179" formatCode="_-* #,##0_-;\-* #,##0_-;_-* &quot;-&quot;??_-;_-@_-"/>
    <numFmt numFmtId="180" formatCode="_-&quot;$&quot;* #,##0_-;\-&quot;$&quot;* #,##0_-;_-&quot;$&quot;* &quot;-&quot;??_-;_-@_-"/>
    <numFmt numFmtId="181" formatCode="0.00000"/>
  </numFmts>
  <fonts count="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indexed="8"/>
      <name val="Calibri"/>
      <family val="2"/>
    </font>
    <font>
      <b/>
      <sz val="11"/>
      <color rgb="FF00000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15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8" fillId="0" borderId="0"/>
    <xf numFmtId="0" fontId="19" fillId="0" borderId="0">
      <alignment vertical="top"/>
    </xf>
    <xf numFmtId="9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9" fillId="0" borderId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0" fillId="0" borderId="0">
      <alignment vertical="top"/>
    </xf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2" fillId="0" borderId="0">
      <alignment vertical="top"/>
    </xf>
    <xf numFmtId="9" fontId="11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8" fillId="13" borderId="0" applyNumberFormat="0" applyBorder="0" applyAlignment="0" applyProtection="0"/>
    <xf numFmtId="0" fontId="49" fillId="14" borderId="12" applyNumberFormat="0" applyAlignment="0" applyProtection="0"/>
    <xf numFmtId="0" fontId="50" fillId="15" borderId="13" applyNumberFormat="0" applyAlignment="0" applyProtection="0"/>
    <xf numFmtId="0" fontId="51" fillId="15" borderId="12" applyNumberFormat="0" applyAlignment="0" applyProtection="0"/>
    <xf numFmtId="0" fontId="52" fillId="0" borderId="14" applyNumberFormat="0" applyFill="0" applyAlignment="0" applyProtection="0"/>
    <xf numFmtId="0" fontId="53" fillId="16" borderId="15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4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4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41" fillId="39" borderId="0" applyNumberFormat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17" borderId="16" applyNumberFormat="0" applyFont="0" applyAlignment="0" applyProtection="0"/>
    <xf numFmtId="0" fontId="5" fillId="0" borderId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2" fillId="0" borderId="0">
      <alignment vertical="top"/>
    </xf>
    <xf numFmtId="0" fontId="5" fillId="0" borderId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17" borderId="16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6" fillId="0" borderId="0">
      <alignment vertical="top"/>
    </xf>
    <xf numFmtId="0" fontId="3" fillId="0" borderId="0"/>
    <xf numFmtId="0" fontId="3" fillId="17" borderId="16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" fillId="0" borderId="0"/>
    <xf numFmtId="0" fontId="2" fillId="17" borderId="16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83">
    <xf numFmtId="0" fontId="0" fillId="0" borderId="0" xfId="0"/>
    <xf numFmtId="0" fontId="24" fillId="3" borderId="0" xfId="0" applyFont="1" applyFill="1"/>
    <xf numFmtId="0" fontId="23" fillId="3" borderId="0" xfId="0" applyFont="1" applyFill="1"/>
    <xf numFmtId="0" fontId="30" fillId="4" borderId="0" xfId="0" applyFont="1" applyFill="1"/>
    <xf numFmtId="175" fontId="23" fillId="4" borderId="0" xfId="2" applyNumberFormat="1" applyFont="1" applyFill="1" applyBorder="1" applyAlignment="1">
      <alignment horizontal="right"/>
    </xf>
    <xf numFmtId="0" fontId="23" fillId="3" borderId="0" xfId="0" applyFont="1" applyFill="1" applyAlignment="1">
      <alignment horizontal="right"/>
    </xf>
    <xf numFmtId="0" fontId="34" fillId="3" borderId="0" xfId="0" applyFont="1" applyFill="1"/>
    <xf numFmtId="0" fontId="23" fillId="4" borderId="0" xfId="0" applyFont="1" applyFill="1"/>
    <xf numFmtId="3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171" fontId="34" fillId="4" borderId="0" xfId="0" applyNumberFormat="1" applyFont="1" applyFill="1" applyAlignment="1">
      <alignment horizontal="right"/>
    </xf>
    <xf numFmtId="4" fontId="23" fillId="3" borderId="0" xfId="0" applyNumberFormat="1" applyFont="1" applyFill="1"/>
    <xf numFmtId="0" fontId="23" fillId="3" borderId="0" xfId="15" applyFont="1" applyFill="1"/>
    <xf numFmtId="0" fontId="23" fillId="3" borderId="0" xfId="15" applyFont="1" applyFill="1" applyAlignment="1">
      <alignment horizontal="right"/>
    </xf>
    <xf numFmtId="3" fontId="23" fillId="3" borderId="0" xfId="15" applyNumberFormat="1" applyFont="1" applyFill="1" applyAlignment="1">
      <alignment horizontal="right"/>
    </xf>
    <xf numFmtId="0" fontId="23" fillId="3" borderId="5" xfId="15" applyFont="1" applyFill="1" applyBorder="1" applyAlignment="1">
      <alignment horizontal="right"/>
    </xf>
    <xf numFmtId="0" fontId="34" fillId="3" borderId="0" xfId="15" applyFont="1" applyFill="1"/>
    <xf numFmtId="0" fontId="34" fillId="3" borderId="0" xfId="15" applyFont="1" applyFill="1" applyAlignment="1">
      <alignment horizontal="right"/>
    </xf>
    <xf numFmtId="3" fontId="34" fillId="3" borderId="0" xfId="15" applyNumberFormat="1" applyFont="1" applyFill="1" applyAlignment="1">
      <alignment horizontal="right"/>
    </xf>
    <xf numFmtId="0" fontId="24" fillId="3" borderId="0" xfId="15" applyFont="1" applyFill="1" applyAlignment="1">
      <alignment horizontal="right"/>
    </xf>
    <xf numFmtId="0" fontId="34" fillId="3" borderId="5" xfId="15" applyFont="1" applyFill="1" applyBorder="1" applyAlignment="1">
      <alignment horizontal="right"/>
    </xf>
    <xf numFmtId="0" fontId="23" fillId="4" borderId="3" xfId="15" applyFont="1" applyFill="1" applyBorder="1"/>
    <xf numFmtId="0" fontId="24" fillId="6" borderId="0" xfId="15" applyFont="1" applyFill="1" applyAlignment="1">
      <alignment horizontal="center" vertical="center" wrapText="1"/>
    </xf>
    <xf numFmtId="0" fontId="23" fillId="4" borderId="0" xfId="15" applyFont="1" applyFill="1"/>
    <xf numFmtId="178" fontId="23" fillId="6" borderId="0" xfId="15" applyNumberFormat="1" applyFont="1" applyFill="1" applyAlignment="1">
      <alignment horizontal="center"/>
    </xf>
    <xf numFmtId="178" fontId="23" fillId="4" borderId="0" xfId="15" applyNumberFormat="1" applyFont="1" applyFill="1" applyAlignment="1">
      <alignment horizontal="center"/>
    </xf>
    <xf numFmtId="0" fontId="26" fillId="7" borderId="0" xfId="0" applyFont="1" applyFill="1"/>
    <xf numFmtId="0" fontId="25" fillId="7" borderId="0" xfId="0" applyFont="1" applyFill="1"/>
    <xf numFmtId="0" fontId="24" fillId="8" borderId="0" xfId="0" applyFont="1" applyFill="1"/>
    <xf numFmtId="169" fontId="24" fillId="8" borderId="0" xfId="0" applyNumberFormat="1" applyFont="1" applyFill="1"/>
    <xf numFmtId="167" fontId="24" fillId="8" borderId="0" xfId="0" applyNumberFormat="1" applyFont="1" applyFill="1"/>
    <xf numFmtId="169" fontId="23" fillId="8" borderId="0" xfId="2" applyFont="1" applyFill="1" applyBorder="1"/>
    <xf numFmtId="3" fontId="24" fillId="8" borderId="0" xfId="0" applyNumberFormat="1" applyFont="1" applyFill="1"/>
    <xf numFmtId="169" fontId="24" fillId="8" borderId="0" xfId="2" applyFont="1" applyFill="1" applyBorder="1"/>
    <xf numFmtId="4" fontId="24" fillId="8" borderId="0" xfId="2" applyNumberFormat="1" applyFont="1" applyFill="1" applyBorder="1"/>
    <xf numFmtId="169" fontId="24" fillId="8" borderId="0" xfId="2" applyFont="1" applyFill="1"/>
    <xf numFmtId="177" fontId="30" fillId="8" borderId="0" xfId="11" applyNumberFormat="1" applyFont="1" applyFill="1">
      <alignment vertical="top"/>
    </xf>
    <xf numFmtId="1" fontId="24" fillId="8" borderId="0" xfId="0" applyNumberFormat="1" applyFont="1" applyFill="1"/>
    <xf numFmtId="4" fontId="24" fillId="8" borderId="0" xfId="2" applyNumberFormat="1" applyFont="1" applyFill="1"/>
    <xf numFmtId="0" fontId="31" fillId="8" borderId="0" xfId="0" applyFont="1" applyFill="1" applyAlignment="1">
      <alignment horizontal="left"/>
    </xf>
    <xf numFmtId="178" fontId="23" fillId="8" borderId="0" xfId="15" applyNumberFormat="1" applyFont="1" applyFill="1" applyAlignment="1">
      <alignment horizontal="center"/>
    </xf>
    <xf numFmtId="0" fontId="28" fillId="8" borderId="0" xfId="10" applyFont="1" applyFill="1" applyBorder="1" applyAlignment="1" applyProtection="1">
      <alignment horizontal="left"/>
    </xf>
    <xf numFmtId="0" fontId="28" fillId="8" borderId="0" xfId="10" applyFont="1" applyFill="1" applyAlignment="1" applyProtection="1"/>
    <xf numFmtId="0" fontId="24" fillId="8" borderId="0" xfId="0" applyFont="1" applyFill="1" applyAlignment="1">
      <alignment horizontal="center"/>
    </xf>
    <xf numFmtId="0" fontId="36" fillId="8" borderId="0" xfId="0" applyFont="1" applyFill="1"/>
    <xf numFmtId="0" fontId="23" fillId="8" borderId="0" xfId="0" applyFont="1" applyFill="1"/>
    <xf numFmtId="169" fontId="24" fillId="8" borderId="0" xfId="0" applyNumberFormat="1" applyFont="1" applyFill="1" applyAlignment="1">
      <alignment horizontal="center"/>
    </xf>
    <xf numFmtId="0" fontId="37" fillId="8" borderId="0" xfId="0" applyFont="1" applyFill="1"/>
    <xf numFmtId="4" fontId="24" fillId="8" borderId="0" xfId="0" applyNumberFormat="1" applyFont="1" applyFill="1" applyAlignment="1">
      <alignment horizontal="center"/>
    </xf>
    <xf numFmtId="2" fontId="24" fillId="8" borderId="0" xfId="0" applyNumberFormat="1" applyFont="1" applyFill="1"/>
    <xf numFmtId="2" fontId="23" fillId="8" borderId="0" xfId="0" applyNumberFormat="1" applyFont="1" applyFill="1"/>
    <xf numFmtId="172" fontId="24" fillId="8" borderId="0" xfId="0" applyNumberFormat="1" applyFont="1" applyFill="1"/>
    <xf numFmtId="0" fontId="34" fillId="8" borderId="0" xfId="0" applyFont="1" applyFill="1"/>
    <xf numFmtId="3" fontId="24" fillId="8" borderId="0" xfId="0" applyNumberFormat="1" applyFont="1" applyFill="1" applyAlignment="1">
      <alignment horizontal="right"/>
    </xf>
    <xf numFmtId="3" fontId="24" fillId="8" borderId="0" xfId="0" applyNumberFormat="1" applyFont="1" applyFill="1" applyAlignment="1">
      <alignment horizontal="right" vertical="top"/>
    </xf>
    <xf numFmtId="0" fontId="24" fillId="8" borderId="0" xfId="0" applyFont="1" applyFill="1" applyAlignment="1">
      <alignment horizontal="left"/>
    </xf>
    <xf numFmtId="0" fontId="38" fillId="8" borderId="3" xfId="10" applyFont="1" applyFill="1" applyBorder="1" applyAlignment="1" applyProtection="1"/>
    <xf numFmtId="0" fontId="39" fillId="8" borderId="0" xfId="0" applyFont="1" applyFill="1"/>
    <xf numFmtId="0" fontId="38" fillId="8" borderId="0" xfId="10" applyFont="1" applyFill="1" applyBorder="1" applyAlignment="1" applyProtection="1"/>
    <xf numFmtId="0" fontId="24" fillId="8" borderId="0" xfId="15" applyFont="1" applyFill="1"/>
    <xf numFmtId="3" fontId="24" fillId="8" borderId="0" xfId="15" applyNumberFormat="1" applyFont="1" applyFill="1" applyAlignment="1">
      <alignment horizontal="center"/>
    </xf>
    <xf numFmtId="3" fontId="24" fillId="8" borderId="5" xfId="15" applyNumberFormat="1" applyFont="1" applyFill="1" applyBorder="1" applyAlignment="1">
      <alignment horizontal="center"/>
    </xf>
    <xf numFmtId="3" fontId="23" fillId="8" borderId="0" xfId="15" applyNumberFormat="1" applyFont="1" applyFill="1" applyAlignment="1">
      <alignment horizontal="center"/>
    </xf>
    <xf numFmtId="0" fontId="24" fillId="8" borderId="3" xfId="15" applyFont="1" applyFill="1" applyBorder="1"/>
    <xf numFmtId="0" fontId="23" fillId="8" borderId="0" xfId="15" applyFont="1" applyFill="1"/>
    <xf numFmtId="0" fontId="23" fillId="8" borderId="0" xfId="15" applyFont="1" applyFill="1" applyAlignment="1">
      <alignment horizontal="center"/>
    </xf>
    <xf numFmtId="0" fontId="24" fillId="8" borderId="0" xfId="15" applyFont="1" applyFill="1" applyAlignment="1">
      <alignment horizontal="center"/>
    </xf>
    <xf numFmtId="0" fontId="22" fillId="8" borderId="0" xfId="0" applyFont="1" applyFill="1"/>
    <xf numFmtId="0" fontId="22" fillId="8" borderId="0" xfId="15" applyFont="1" applyFill="1"/>
    <xf numFmtId="0" fontId="31" fillId="8" borderId="0" xfId="0" applyFont="1" applyFill="1"/>
    <xf numFmtId="0" fontId="30" fillId="8" borderId="0" xfId="0" applyFont="1" applyFill="1"/>
    <xf numFmtId="0" fontId="26" fillId="8" borderId="0" xfId="0" applyFont="1" applyFill="1"/>
    <xf numFmtId="0" fontId="25" fillId="8" borderId="0" xfId="0" applyFont="1" applyFill="1"/>
    <xf numFmtId="0" fontId="25" fillId="8" borderId="1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169" fontId="24" fillId="8" borderId="0" xfId="0" applyNumberFormat="1" applyFont="1" applyFill="1" applyAlignment="1">
      <alignment horizontal="right"/>
    </xf>
    <xf numFmtId="0" fontId="24" fillId="7" borderId="0" xfId="0" applyFont="1" applyFill="1"/>
    <xf numFmtId="0" fontId="24" fillId="40" borderId="0" xfId="0" applyFont="1" applyFill="1"/>
    <xf numFmtId="0" fontId="23" fillId="3" borderId="0" xfId="2" applyNumberFormat="1" applyFont="1" applyFill="1" applyBorder="1" applyAlignment="1">
      <alignment horizontal="right"/>
    </xf>
    <xf numFmtId="4" fontId="24" fillId="3" borderId="0" xfId="2" applyNumberFormat="1" applyFont="1" applyFill="1" applyBorder="1" applyAlignment="1">
      <alignment horizontal="right"/>
    </xf>
    <xf numFmtId="2" fontId="23" fillId="4" borderId="0" xfId="15" applyNumberFormat="1" applyFont="1" applyFill="1" applyAlignment="1">
      <alignment horizontal="center"/>
    </xf>
    <xf numFmtId="169" fontId="23" fillId="8" borderId="0" xfId="2" applyFont="1" applyFill="1" applyBorder="1" applyAlignment="1">
      <alignment horizontal="center"/>
    </xf>
    <xf numFmtId="169" fontId="24" fillId="8" borderId="0" xfId="2" applyFont="1" applyFill="1" applyBorder="1" applyAlignment="1">
      <alignment horizontal="center"/>
    </xf>
    <xf numFmtId="166" fontId="24" fillId="8" borderId="0" xfId="0" applyNumberFormat="1" applyFont="1" applyFill="1"/>
    <xf numFmtId="3" fontId="23" fillId="8" borderId="0" xfId="0" applyNumberFormat="1" applyFont="1" applyFill="1"/>
    <xf numFmtId="177" fontId="23" fillId="8" borderId="0" xfId="11" applyNumberFormat="1" applyFont="1" applyFill="1">
      <alignment vertical="top"/>
    </xf>
    <xf numFmtId="171" fontId="57" fillId="4" borderId="0" xfId="42" applyNumberFormat="1" applyFont="1" applyFill="1" applyBorder="1" applyAlignment="1">
      <alignment horizontal="right"/>
    </xf>
    <xf numFmtId="167" fontId="58" fillId="8" borderId="0" xfId="0" applyNumberFormat="1" applyFont="1" applyFill="1"/>
    <xf numFmtId="0" fontId="26" fillId="7" borderId="0" xfId="0" applyFont="1" applyFill="1" applyAlignment="1">
      <alignment vertical="top" wrapText="1"/>
    </xf>
    <xf numFmtId="0" fontId="24" fillId="8" borderId="0" xfId="0" applyFont="1" applyFill="1" applyAlignment="1">
      <alignment horizontal="right"/>
    </xf>
    <xf numFmtId="169" fontId="58" fillId="8" borderId="0" xfId="0" applyNumberFormat="1" applyFont="1" applyFill="1"/>
    <xf numFmtId="10" fontId="24" fillId="8" borderId="0" xfId="17" applyNumberFormat="1" applyFont="1" applyFill="1" applyBorder="1"/>
    <xf numFmtId="168" fontId="24" fillId="8" borderId="0" xfId="0" applyNumberFormat="1" applyFont="1" applyFill="1"/>
    <xf numFmtId="180" fontId="24" fillId="40" borderId="0" xfId="2" applyNumberFormat="1" applyFont="1" applyFill="1" applyBorder="1"/>
    <xf numFmtId="180" fontId="23" fillId="4" borderId="0" xfId="2" applyNumberFormat="1" applyFont="1" applyFill="1" applyBorder="1" applyAlignment="1"/>
    <xf numFmtId="180" fontId="23" fillId="3" borderId="0" xfId="0" applyNumberFormat="1" applyFont="1" applyFill="1"/>
    <xf numFmtId="179" fontId="24" fillId="8" borderId="0" xfId="0" applyNumberFormat="1" applyFont="1" applyFill="1"/>
    <xf numFmtId="0" fontId="33" fillId="7" borderId="0" xfId="10" applyFont="1" applyFill="1" applyBorder="1" applyAlignment="1" applyProtection="1">
      <alignment horizontal="center"/>
    </xf>
    <xf numFmtId="0" fontId="59" fillId="7" borderId="0" xfId="0" applyFont="1" applyFill="1" applyAlignment="1">
      <alignment vertical="top"/>
    </xf>
    <xf numFmtId="0" fontId="22" fillId="7" borderId="0" xfId="0" applyFont="1" applyFill="1" applyAlignment="1">
      <alignment vertical="top"/>
    </xf>
    <xf numFmtId="0" fontId="22" fillId="7" borderId="0" xfId="0" applyFont="1" applyFill="1"/>
    <xf numFmtId="0" fontId="59" fillId="7" borderId="0" xfId="0" applyFont="1" applyFill="1"/>
    <xf numFmtId="178" fontId="24" fillId="8" borderId="0" xfId="0" applyNumberFormat="1" applyFont="1" applyFill="1"/>
    <xf numFmtId="2" fontId="24" fillId="8" borderId="0" xfId="15" applyNumberFormat="1" applyFont="1" applyFill="1" applyAlignment="1">
      <alignment horizontal="center" vertical="center" wrapText="1"/>
    </xf>
    <xf numFmtId="0" fontId="60" fillId="7" borderId="0" xfId="0" applyFont="1" applyFill="1"/>
    <xf numFmtId="0" fontId="23" fillId="3" borderId="0" xfId="0" applyFont="1" applyFill="1" applyAlignment="1">
      <alignment horizontal="left"/>
    </xf>
    <xf numFmtId="0" fontId="32" fillId="5" borderId="0" xfId="0" applyFont="1" applyFill="1" applyAlignment="1">
      <alignment horizontal="left"/>
    </xf>
    <xf numFmtId="0" fontId="0" fillId="7" borderId="0" xfId="0" applyFill="1"/>
    <xf numFmtId="0" fontId="61" fillId="8" borderId="0" xfId="0" applyFont="1" applyFill="1"/>
    <xf numFmtId="2" fontId="24" fillId="40" borderId="0" xfId="0" applyNumberFormat="1" applyFont="1" applyFill="1" applyAlignment="1">
      <alignment horizontal="right"/>
    </xf>
    <xf numFmtId="0" fontId="62" fillId="8" borderId="4" xfId="10" applyFont="1" applyFill="1" applyBorder="1" applyAlignment="1" applyProtection="1">
      <alignment horizontal="center" vertical="center"/>
    </xf>
    <xf numFmtId="0" fontId="24" fillId="6" borderId="0" xfId="0" applyFont="1" applyFill="1"/>
    <xf numFmtId="181" fontId="24" fillId="6" borderId="0" xfId="0" applyNumberFormat="1" applyFont="1" applyFill="1"/>
    <xf numFmtId="164" fontId="24" fillId="6" borderId="0" xfId="2" applyNumberFormat="1" applyFont="1" applyFill="1"/>
    <xf numFmtId="174" fontId="24" fillId="6" borderId="0" xfId="2" applyNumberFormat="1" applyFont="1" applyFill="1" applyBorder="1"/>
    <xf numFmtId="174" fontId="36" fillId="6" borderId="0" xfId="2" applyNumberFormat="1" applyFont="1" applyFill="1" applyBorder="1" applyAlignment="1">
      <alignment horizontal="right"/>
    </xf>
    <xf numFmtId="169" fontId="24" fillId="6" borderId="0" xfId="2" applyFont="1" applyFill="1"/>
    <xf numFmtId="176" fontId="23" fillId="6" borderId="0" xfId="0" applyNumberFormat="1" applyFont="1" applyFill="1" applyAlignment="1">
      <alignment horizontal="right"/>
    </xf>
    <xf numFmtId="180" fontId="24" fillId="6" borderId="0" xfId="0" applyNumberFormat="1" applyFont="1" applyFill="1"/>
    <xf numFmtId="179" fontId="24" fillId="6" borderId="0" xfId="1" applyNumberFormat="1" applyFont="1" applyFill="1" applyBorder="1" applyAlignment="1">
      <alignment horizontal="right" vertical="top" wrapText="1"/>
    </xf>
    <xf numFmtId="179" fontId="24" fillId="6" borderId="0" xfId="1" applyNumberFormat="1" applyFont="1" applyFill="1" applyBorder="1" applyAlignment="1">
      <alignment horizontal="right"/>
    </xf>
    <xf numFmtId="165" fontId="24" fillId="6" borderId="0" xfId="2" applyNumberFormat="1" applyFont="1" applyFill="1"/>
    <xf numFmtId="171" fontId="24" fillId="6" borderId="0" xfId="2" applyNumberFormat="1" applyFont="1" applyFill="1" applyBorder="1" applyAlignment="1">
      <alignment horizontal="right" vertical="top" wrapText="1"/>
    </xf>
    <xf numFmtId="165" fontId="63" fillId="6" borderId="0" xfId="2" applyNumberFormat="1" applyFont="1" applyFill="1"/>
    <xf numFmtId="165" fontId="24" fillId="6" borderId="0" xfId="2" applyNumberFormat="1" applyFont="1" applyFill="1" applyAlignment="1">
      <alignment horizontal="right"/>
    </xf>
    <xf numFmtId="3" fontId="24" fillId="6" borderId="0" xfId="2" applyNumberFormat="1" applyFont="1" applyFill="1" applyBorder="1" applyAlignment="1">
      <alignment horizontal="right" vertical="top" wrapText="1"/>
    </xf>
    <xf numFmtId="3" fontId="23" fillId="6" borderId="0" xfId="2" applyNumberFormat="1" applyFont="1" applyFill="1" applyBorder="1" applyAlignment="1">
      <alignment horizontal="right"/>
    </xf>
    <xf numFmtId="165" fontId="23" fillId="6" borderId="0" xfId="2" applyNumberFormat="1" applyFont="1" applyFill="1"/>
    <xf numFmtId="165" fontId="64" fillId="6" borderId="0" xfId="2" applyNumberFormat="1" applyFont="1" applyFill="1"/>
    <xf numFmtId="10" fontId="24" fillId="6" borderId="0" xfId="17" applyNumberFormat="1" applyFont="1" applyFill="1"/>
    <xf numFmtId="179" fontId="23" fillId="6" borderId="0" xfId="1" applyNumberFormat="1" applyFont="1" applyFill="1" applyBorder="1"/>
    <xf numFmtId="0" fontId="65" fillId="7" borderId="0" xfId="0" applyFont="1" applyFill="1"/>
    <xf numFmtId="176" fontId="23" fillId="4" borderId="0" xfId="2" applyNumberFormat="1" applyFont="1" applyFill="1" applyBorder="1" applyAlignment="1"/>
    <xf numFmtId="0" fontId="61" fillId="6" borderId="0" xfId="0" applyFont="1" applyFill="1" applyAlignment="1">
      <alignment horizontal="right"/>
    </xf>
    <xf numFmtId="180" fontId="61" fillId="6" borderId="0" xfId="0" applyNumberFormat="1" applyFont="1" applyFill="1" applyAlignment="1">
      <alignment horizontal="right"/>
    </xf>
    <xf numFmtId="179" fontId="24" fillId="6" borderId="0" xfId="1" quotePrefix="1" applyNumberFormat="1" applyFont="1" applyFill="1" applyBorder="1" applyAlignment="1">
      <alignment horizontal="right" vertical="top" wrapText="1"/>
    </xf>
    <xf numFmtId="3" fontId="21" fillId="40" borderId="0" xfId="0" applyNumberFormat="1" applyFont="1" applyFill="1" applyAlignment="1">
      <alignment horizontal="right"/>
    </xf>
    <xf numFmtId="165" fontId="66" fillId="40" borderId="0" xfId="0" applyNumberFormat="1" applyFont="1" applyFill="1" applyAlignment="1">
      <alignment horizontal="right"/>
    </xf>
    <xf numFmtId="3" fontId="22" fillId="40" borderId="0" xfId="0" applyNumberFormat="1" applyFont="1" applyFill="1" applyAlignment="1">
      <alignment horizontal="right"/>
    </xf>
    <xf numFmtId="165" fontId="67" fillId="40" borderId="0" xfId="0" applyNumberFormat="1" applyFont="1" applyFill="1" applyAlignment="1">
      <alignment horizontal="right"/>
    </xf>
    <xf numFmtId="0" fontId="21" fillId="7" borderId="0" xfId="0" applyFont="1" applyFill="1"/>
    <xf numFmtId="0" fontId="22" fillId="7" borderId="0" xfId="0" applyFont="1" applyFill="1" applyAlignment="1">
      <alignment horizontal="left"/>
    </xf>
    <xf numFmtId="0" fontId="21" fillId="7" borderId="0" xfId="0" applyFont="1" applyFill="1" applyAlignment="1">
      <alignment vertical="top"/>
    </xf>
    <xf numFmtId="1" fontId="61" fillId="8" borderId="0" xfId="0" applyNumberFormat="1" applyFont="1" applyFill="1"/>
    <xf numFmtId="169" fontId="61" fillId="8" borderId="0" xfId="2" applyFont="1" applyFill="1"/>
    <xf numFmtId="177" fontId="58" fillId="8" borderId="0" xfId="11" applyNumberFormat="1" applyFont="1" applyFill="1">
      <alignment vertical="top"/>
    </xf>
    <xf numFmtId="0" fontId="61" fillId="8" borderId="0" xfId="0" applyFont="1" applyFill="1" applyAlignment="1">
      <alignment horizontal="center"/>
    </xf>
    <xf numFmtId="170" fontId="24" fillId="40" borderId="0" xfId="1" applyFont="1" applyFill="1"/>
    <xf numFmtId="2" fontId="23" fillId="6" borderId="0" xfId="15" applyNumberFormat="1" applyFont="1" applyFill="1" applyAlignment="1">
      <alignment horizontal="center"/>
    </xf>
    <xf numFmtId="2" fontId="23" fillId="8" borderId="0" xfId="15" applyNumberFormat="1" applyFont="1" applyFill="1" applyAlignment="1">
      <alignment horizontal="center"/>
    </xf>
    <xf numFmtId="2" fontId="24" fillId="6" borderId="0" xfId="15" applyNumberFormat="1" applyFont="1" applyFill="1" applyAlignment="1">
      <alignment horizontal="center" vertical="center" wrapText="1"/>
    </xf>
    <xf numFmtId="2" fontId="24" fillId="8" borderId="0" xfId="15" applyNumberFormat="1" applyFont="1" applyFill="1" applyAlignment="1">
      <alignment horizontal="center"/>
    </xf>
    <xf numFmtId="2" fontId="23" fillId="8" borderId="5" xfId="15" applyNumberFormat="1" applyFont="1" applyFill="1" applyBorder="1" applyAlignment="1">
      <alignment horizontal="center"/>
    </xf>
    <xf numFmtId="2" fontId="24" fillId="8" borderId="6" xfId="15" applyNumberFormat="1" applyFont="1" applyFill="1" applyBorder="1" applyAlignment="1">
      <alignment horizontal="center"/>
    </xf>
    <xf numFmtId="2" fontId="23" fillId="6" borderId="6" xfId="15" applyNumberFormat="1" applyFont="1" applyFill="1" applyBorder="1" applyAlignment="1">
      <alignment horizontal="center"/>
    </xf>
    <xf numFmtId="2" fontId="24" fillId="40" borderId="0" xfId="0" applyNumberFormat="1" applyFont="1" applyFill="1"/>
    <xf numFmtId="0" fontId="67" fillId="7" borderId="0" xfId="0" applyFont="1" applyFill="1"/>
    <xf numFmtId="0" fontId="63" fillId="8" borderId="0" xfId="0" applyFont="1" applyFill="1"/>
    <xf numFmtId="0" fontId="60" fillId="8" borderId="0" xfId="0" applyFont="1" applyFill="1"/>
    <xf numFmtId="3" fontId="72" fillId="42" borderId="0" xfId="0" applyNumberFormat="1" applyFont="1" applyFill="1" applyAlignment="1">
      <alignment horizontal="right"/>
    </xf>
    <xf numFmtId="165" fontId="70" fillId="42" borderId="0" xfId="0" applyNumberFormat="1" applyFont="1" applyFill="1" applyAlignment="1">
      <alignment horizontal="right"/>
    </xf>
    <xf numFmtId="0" fontId="70" fillId="41" borderId="0" xfId="0" applyFont="1" applyFill="1" applyAlignment="1">
      <alignment horizontal="center"/>
    </xf>
    <xf numFmtId="3" fontId="71" fillId="42" borderId="0" xfId="0" applyNumberFormat="1" applyFont="1" applyFill="1" applyAlignment="1">
      <alignment horizontal="right"/>
    </xf>
    <xf numFmtId="165" fontId="73" fillId="42" borderId="0" xfId="0" applyNumberFormat="1" applyFont="1" applyFill="1" applyAlignment="1">
      <alignment horizontal="right"/>
    </xf>
    <xf numFmtId="0" fontId="70" fillId="41" borderId="0" xfId="0" applyFont="1" applyFill="1" applyAlignment="1">
      <alignment horizontal="left"/>
    </xf>
    <xf numFmtId="0" fontId="71" fillId="7" borderId="0" xfId="0" applyFont="1" applyFill="1"/>
    <xf numFmtId="0" fontId="74" fillId="5" borderId="0" xfId="0" applyFont="1" applyFill="1" applyAlignment="1">
      <alignment horizontal="left"/>
    </xf>
    <xf numFmtId="0" fontId="72" fillId="41" borderId="0" xfId="0" applyFont="1" applyFill="1" applyAlignment="1">
      <alignment horizontal="left" wrapText="1"/>
    </xf>
    <xf numFmtId="0" fontId="71" fillId="41" borderId="0" xfId="0" applyFont="1" applyFill="1" applyAlignment="1">
      <alignment horizontal="left" vertical="top" wrapText="1"/>
    </xf>
    <xf numFmtId="3" fontId="73" fillId="42" borderId="0" xfId="0" applyNumberFormat="1" applyFont="1" applyFill="1" applyAlignment="1">
      <alignment horizontal="right"/>
    </xf>
    <xf numFmtId="0" fontId="73" fillId="0" borderId="0" xfId="0" applyFont="1" applyAlignment="1">
      <alignment horizontal="left"/>
    </xf>
    <xf numFmtId="3" fontId="75" fillId="41" borderId="0" xfId="0" applyNumberFormat="1" applyFont="1" applyFill="1"/>
    <xf numFmtId="2" fontId="23" fillId="6" borderId="0" xfId="15" applyNumberFormat="1" applyFont="1" applyFill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68" fillId="7" borderId="0" xfId="0" applyFont="1" applyFill="1" applyAlignment="1">
      <alignment horizontal="center"/>
    </xf>
    <xf numFmtId="173" fontId="23" fillId="8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3" fillId="3" borderId="0" xfId="15" applyFont="1" applyFill="1" applyAlignment="1">
      <alignment horizontal="center" wrapText="1"/>
    </xf>
    <xf numFmtId="0" fontId="1" fillId="8" borderId="0" xfId="0" applyFont="1" applyFill="1"/>
    <xf numFmtId="0" fontId="1" fillId="7" borderId="0" xfId="0" applyFont="1" applyFill="1"/>
    <xf numFmtId="0" fontId="1" fillId="8" borderId="0" xfId="0" applyFont="1" applyFill="1" applyAlignment="1">
      <alignment horizontal="left"/>
    </xf>
  </cellXfs>
  <cellStyles count="151">
    <cellStyle name="20% - Accent1" xfId="64" builtinId="30" customBuiltin="1"/>
    <cellStyle name="20% - Accent1 2" xfId="106" xr:uid="{00000000-0005-0000-0000-000001000000}"/>
    <cellStyle name="20% - Accent1 3" xfId="121" xr:uid="{00000000-0005-0000-0000-000002000000}"/>
    <cellStyle name="20% - Accent1 4" xfId="137" xr:uid="{00000000-0005-0000-0000-000003000000}"/>
    <cellStyle name="20% - Accent2" xfId="68" builtinId="34" customBuiltin="1"/>
    <cellStyle name="20% - Accent2 2" xfId="108" xr:uid="{00000000-0005-0000-0000-000005000000}"/>
    <cellStyle name="20% - Accent2 3" xfId="123" xr:uid="{00000000-0005-0000-0000-000006000000}"/>
    <cellStyle name="20% - Accent2 4" xfId="139" xr:uid="{00000000-0005-0000-0000-000007000000}"/>
    <cellStyle name="20% - Accent3" xfId="71" builtinId="38" customBuiltin="1"/>
    <cellStyle name="20% - Accent3 2" xfId="110" xr:uid="{00000000-0005-0000-0000-000009000000}"/>
    <cellStyle name="20% - Accent3 3" xfId="125" xr:uid="{00000000-0005-0000-0000-00000A000000}"/>
    <cellStyle name="20% - Accent3 4" xfId="141" xr:uid="{00000000-0005-0000-0000-00000B000000}"/>
    <cellStyle name="20% - Accent4" xfId="75" builtinId="42" customBuiltin="1"/>
    <cellStyle name="20% - Accent4 2" xfId="112" xr:uid="{00000000-0005-0000-0000-00000D000000}"/>
    <cellStyle name="20% - Accent4 3" xfId="127" xr:uid="{00000000-0005-0000-0000-00000E000000}"/>
    <cellStyle name="20% - Accent4 4" xfId="143" xr:uid="{00000000-0005-0000-0000-00000F000000}"/>
    <cellStyle name="20% - Accent5" xfId="78" builtinId="46" customBuiltin="1"/>
    <cellStyle name="20% - Accent5 2" xfId="114" xr:uid="{00000000-0005-0000-0000-000011000000}"/>
    <cellStyle name="20% - Accent5 3" xfId="129" xr:uid="{00000000-0005-0000-0000-000012000000}"/>
    <cellStyle name="20% - Accent5 4" xfId="145" xr:uid="{00000000-0005-0000-0000-000013000000}"/>
    <cellStyle name="20% - Accent6" xfId="82" builtinId="50" customBuiltin="1"/>
    <cellStyle name="20% - Accent6 2" xfId="116" xr:uid="{00000000-0005-0000-0000-000015000000}"/>
    <cellStyle name="20% - Accent6 3" xfId="131" xr:uid="{00000000-0005-0000-0000-000016000000}"/>
    <cellStyle name="20% - Accent6 4" xfId="147" xr:uid="{00000000-0005-0000-0000-000017000000}"/>
    <cellStyle name="40% - Accent1" xfId="65" builtinId="31" customBuiltin="1"/>
    <cellStyle name="40% - Accent1 2" xfId="107" xr:uid="{00000000-0005-0000-0000-000019000000}"/>
    <cellStyle name="40% - Accent1 3" xfId="122" xr:uid="{00000000-0005-0000-0000-00001A000000}"/>
    <cellStyle name="40% - Accent1 4" xfId="138" xr:uid="{00000000-0005-0000-0000-00001B000000}"/>
    <cellStyle name="40% - Accent2" xfId="69" builtinId="35" customBuiltin="1"/>
    <cellStyle name="40% - Accent2 2" xfId="109" xr:uid="{00000000-0005-0000-0000-00001D000000}"/>
    <cellStyle name="40% - Accent2 3" xfId="124" xr:uid="{00000000-0005-0000-0000-00001E000000}"/>
    <cellStyle name="40% - Accent2 4" xfId="140" xr:uid="{00000000-0005-0000-0000-00001F000000}"/>
    <cellStyle name="40% - Accent3" xfId="72" builtinId="39" customBuiltin="1"/>
    <cellStyle name="40% - Accent3 2" xfId="111" xr:uid="{00000000-0005-0000-0000-000021000000}"/>
    <cellStyle name="40% - Accent3 3" xfId="126" xr:uid="{00000000-0005-0000-0000-000022000000}"/>
    <cellStyle name="40% - Accent3 4" xfId="142" xr:uid="{00000000-0005-0000-0000-000023000000}"/>
    <cellStyle name="40% - Accent4" xfId="76" builtinId="43" customBuiltin="1"/>
    <cellStyle name="40% - Accent4 2" xfId="113" xr:uid="{00000000-0005-0000-0000-000025000000}"/>
    <cellStyle name="40% - Accent4 3" xfId="128" xr:uid="{00000000-0005-0000-0000-000026000000}"/>
    <cellStyle name="40% - Accent4 4" xfId="144" xr:uid="{00000000-0005-0000-0000-000027000000}"/>
    <cellStyle name="40% - Accent5" xfId="79" builtinId="47" customBuiltin="1"/>
    <cellStyle name="40% - Accent5 2" xfId="115" xr:uid="{00000000-0005-0000-0000-000029000000}"/>
    <cellStyle name="40% - Accent5 3" xfId="130" xr:uid="{00000000-0005-0000-0000-00002A000000}"/>
    <cellStyle name="40% - Accent5 4" xfId="146" xr:uid="{00000000-0005-0000-0000-00002B000000}"/>
    <cellStyle name="40% - Accent6" xfId="83" builtinId="51" customBuiltin="1"/>
    <cellStyle name="40% - Accent6 2" xfId="117" xr:uid="{00000000-0005-0000-0000-00002D000000}"/>
    <cellStyle name="40% - Accent6 3" xfId="132" xr:uid="{00000000-0005-0000-0000-00002E000000}"/>
    <cellStyle name="40% - Accent6 4" xfId="148" xr:uid="{00000000-0005-0000-0000-00002F000000}"/>
    <cellStyle name="60% - Accent1" xfId="66" builtinId="32" customBuiltin="1"/>
    <cellStyle name="60% - Accent2" xfId="70" builtinId="36" customBuiltin="1"/>
    <cellStyle name="60% - Accent3" xfId="73" builtinId="40" customBuiltin="1"/>
    <cellStyle name="60% - Accent4" xfId="77" builtinId="44" customBuiltin="1"/>
    <cellStyle name="60% - Accent5" xfId="80" builtinId="48" customBuiltin="1"/>
    <cellStyle name="60% - Accent6" xfId="84" builtinId="52" customBuiltin="1"/>
    <cellStyle name="Accent1" xfId="63" builtinId="29" customBuiltin="1"/>
    <cellStyle name="Accent2" xfId="67" builtinId="33" customBuiltin="1"/>
    <cellStyle name="Accent3" xfId="42" builtinId="37" customBuiltin="1"/>
    <cellStyle name="Accent4" xfId="74" builtinId="41" customBuiltin="1"/>
    <cellStyle name="Accent5" xfId="43" builtinId="45" customBuiltin="1"/>
    <cellStyle name="Accent6" xfId="81" builtinId="49" customBuiltin="1"/>
    <cellStyle name="Bad" xfId="53" builtinId="27" customBuiltin="1"/>
    <cellStyle name="Calculation" xfId="57" builtinId="22" customBuiltin="1"/>
    <cellStyle name="Check Cell" xfId="59" builtinId="23" customBuiltin="1"/>
    <cellStyle name="Comma" xfId="1" builtinId="3"/>
    <cellStyle name="Comma 2" xfId="20" xr:uid="{00000000-0005-0000-0000-000040000000}"/>
    <cellStyle name="Comma 2 2" xfId="37" xr:uid="{00000000-0005-0000-0000-000041000000}"/>
    <cellStyle name="Comma 2 2 2" xfId="97" xr:uid="{00000000-0005-0000-0000-000042000000}"/>
    <cellStyle name="Comma 2 3" xfId="90" xr:uid="{00000000-0005-0000-0000-000043000000}"/>
    <cellStyle name="Comma 3" xfId="23" xr:uid="{00000000-0005-0000-0000-000044000000}"/>
    <cellStyle name="Comma 3 2" xfId="40" xr:uid="{00000000-0005-0000-0000-000045000000}"/>
    <cellStyle name="Comma 3 2 2" xfId="100" xr:uid="{00000000-0005-0000-0000-000046000000}"/>
    <cellStyle name="Comma 3 3" xfId="93" xr:uid="{00000000-0005-0000-0000-000047000000}"/>
    <cellStyle name="Comma 4" xfId="45" xr:uid="{00000000-0005-0000-0000-000048000000}"/>
    <cellStyle name="Comma 5" xfId="86" xr:uid="{00000000-0005-0000-0000-000049000000}"/>
    <cellStyle name="Comma 6" xfId="103" xr:uid="{00000000-0005-0000-0000-00004A000000}"/>
    <cellStyle name="Comma 7" xfId="133" xr:uid="{00000000-0005-0000-0000-00004B000000}"/>
    <cellStyle name="Comma 8" xfId="149" xr:uid="{00000000-0005-0000-0000-00004C000000}"/>
    <cellStyle name="Currency" xfId="2" builtinId="4"/>
    <cellStyle name="Currency 10" xfId="134" xr:uid="{00000000-0005-0000-0000-00004E000000}"/>
    <cellStyle name="Currency 11" xfId="150" xr:uid="{00000000-0005-0000-0000-00004F000000}"/>
    <cellStyle name="Currency 2" xfId="3" xr:uid="{00000000-0005-0000-0000-000050000000}"/>
    <cellStyle name="Currency 2 2" xfId="4" xr:uid="{00000000-0005-0000-0000-000051000000}"/>
    <cellStyle name="Currency 2 2 2" xfId="27" xr:uid="{00000000-0005-0000-0000-000052000000}"/>
    <cellStyle name="Currency 2 3" xfId="5" xr:uid="{00000000-0005-0000-0000-000053000000}"/>
    <cellStyle name="Currency 2 3 2" xfId="28" xr:uid="{00000000-0005-0000-0000-000054000000}"/>
    <cellStyle name="Currency 2 4" xfId="26" xr:uid="{00000000-0005-0000-0000-000055000000}"/>
    <cellStyle name="Currency 3" xfId="6" xr:uid="{00000000-0005-0000-0000-000056000000}"/>
    <cellStyle name="Currency 3 2" xfId="7" xr:uid="{00000000-0005-0000-0000-000057000000}"/>
    <cellStyle name="Currency 3 2 2" xfId="30" xr:uid="{00000000-0005-0000-0000-000058000000}"/>
    <cellStyle name="Currency 3 3" xfId="8" xr:uid="{00000000-0005-0000-0000-000059000000}"/>
    <cellStyle name="Currency 3 3 2" xfId="31" xr:uid="{00000000-0005-0000-0000-00005A000000}"/>
    <cellStyle name="Currency 3 4" xfId="29" xr:uid="{00000000-0005-0000-0000-00005B000000}"/>
    <cellStyle name="Currency 4" xfId="9" xr:uid="{00000000-0005-0000-0000-00005C000000}"/>
    <cellStyle name="Currency 4 2" xfId="32" xr:uid="{00000000-0005-0000-0000-00005D000000}"/>
    <cellStyle name="Currency 5" xfId="21" xr:uid="{00000000-0005-0000-0000-00005E000000}"/>
    <cellStyle name="Currency 5 2" xfId="38" xr:uid="{00000000-0005-0000-0000-00005F000000}"/>
    <cellStyle name="Currency 5 2 2" xfId="98" xr:uid="{00000000-0005-0000-0000-000060000000}"/>
    <cellStyle name="Currency 5 3" xfId="91" xr:uid="{00000000-0005-0000-0000-000061000000}"/>
    <cellStyle name="Currency 6" xfId="24" xr:uid="{00000000-0005-0000-0000-000062000000}"/>
    <cellStyle name="Currency 6 2" xfId="41" xr:uid="{00000000-0005-0000-0000-000063000000}"/>
    <cellStyle name="Currency 6 2 2" xfId="101" xr:uid="{00000000-0005-0000-0000-000064000000}"/>
    <cellStyle name="Currency 6 3" xfId="94" xr:uid="{00000000-0005-0000-0000-000065000000}"/>
    <cellStyle name="Currency 7" xfId="46" xr:uid="{00000000-0005-0000-0000-000066000000}"/>
    <cellStyle name="Currency 8" xfId="87" xr:uid="{00000000-0005-0000-0000-000067000000}"/>
    <cellStyle name="Currency 9" xfId="104" xr:uid="{00000000-0005-0000-0000-000068000000}"/>
    <cellStyle name="Explanatory Text" xfId="61" builtinId="53" customBuiltin="1"/>
    <cellStyle name="Good" xfId="52" builtinId="26" customBuiltin="1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10" builtinId="8"/>
    <cellStyle name="Input" xfId="55" builtinId="20" customBuiltin="1"/>
    <cellStyle name="Linked Cell" xfId="58" builtinId="24" customBuiltin="1"/>
    <cellStyle name="Neutral" xfId="54" builtinId="28" customBuiltin="1"/>
    <cellStyle name="Normal" xfId="0" builtinId="0"/>
    <cellStyle name="Normal 10" xfId="85" xr:uid="{00000000-0005-0000-0000-000074000000}"/>
    <cellStyle name="Normal 11" xfId="102" xr:uid="{00000000-0005-0000-0000-000075000000}"/>
    <cellStyle name="Normal 12" xfId="118" xr:uid="{00000000-0005-0000-0000-000076000000}"/>
    <cellStyle name="Normal 13" xfId="119" xr:uid="{00000000-0005-0000-0000-000077000000}"/>
    <cellStyle name="Normal 14" xfId="135" xr:uid="{00000000-0005-0000-0000-000078000000}"/>
    <cellStyle name="Normal 2" xfId="11" xr:uid="{00000000-0005-0000-0000-000079000000}"/>
    <cellStyle name="Normal 3" xfId="12" xr:uid="{00000000-0005-0000-0000-00007A000000}"/>
    <cellStyle name="Normal 3 2" xfId="13" xr:uid="{00000000-0005-0000-0000-00007B000000}"/>
    <cellStyle name="Normal 3 3" xfId="14" xr:uid="{00000000-0005-0000-0000-00007C000000}"/>
    <cellStyle name="Normal 4" xfId="15" xr:uid="{00000000-0005-0000-0000-00007D000000}"/>
    <cellStyle name="Normal 4 2" xfId="33" xr:uid="{00000000-0005-0000-0000-00007E000000}"/>
    <cellStyle name="Normal 5" xfId="16" xr:uid="{00000000-0005-0000-0000-00007F000000}"/>
    <cellStyle name="Normal 5 2" xfId="34" xr:uid="{00000000-0005-0000-0000-000080000000}"/>
    <cellStyle name="Normal 6" xfId="19" xr:uid="{00000000-0005-0000-0000-000081000000}"/>
    <cellStyle name="Normal 6 2" xfId="36" xr:uid="{00000000-0005-0000-0000-000082000000}"/>
    <cellStyle name="Normal 6 2 2" xfId="96" xr:uid="{00000000-0005-0000-0000-000083000000}"/>
    <cellStyle name="Normal 6 3" xfId="89" xr:uid="{00000000-0005-0000-0000-000084000000}"/>
    <cellStyle name="Normal 7" xfId="22" xr:uid="{00000000-0005-0000-0000-000085000000}"/>
    <cellStyle name="Normal 7 2" xfId="39" xr:uid="{00000000-0005-0000-0000-000086000000}"/>
    <cellStyle name="Normal 7 2 2" xfId="99" xr:uid="{00000000-0005-0000-0000-000087000000}"/>
    <cellStyle name="Normal 7 3" xfId="92" xr:uid="{00000000-0005-0000-0000-000088000000}"/>
    <cellStyle name="Normal 8" xfId="25" xr:uid="{00000000-0005-0000-0000-000089000000}"/>
    <cellStyle name="Normal 8 2" xfId="95" xr:uid="{00000000-0005-0000-0000-00008A000000}"/>
    <cellStyle name="Normal 9" xfId="44" xr:uid="{00000000-0005-0000-0000-00008B000000}"/>
    <cellStyle name="Note 2" xfId="88" xr:uid="{00000000-0005-0000-0000-00008C000000}"/>
    <cellStyle name="Note 3" xfId="105" xr:uid="{00000000-0005-0000-0000-00008D000000}"/>
    <cellStyle name="Note 4" xfId="120" xr:uid="{00000000-0005-0000-0000-00008E000000}"/>
    <cellStyle name="Note 5" xfId="136" xr:uid="{00000000-0005-0000-0000-00008F000000}"/>
    <cellStyle name="Output" xfId="56" builtinId="21" customBuiltin="1"/>
    <cellStyle name="Percent" xfId="17" builtinId="5"/>
    <cellStyle name="Percent 2" xfId="18" xr:uid="{00000000-0005-0000-0000-000092000000}"/>
    <cellStyle name="Percent 2 2" xfId="35" xr:uid="{00000000-0005-0000-0000-000093000000}"/>
    <cellStyle name="Title" xfId="47" builtinId="15" customBuiltin="1"/>
    <cellStyle name="Total" xfId="62" builtinId="25" customBuiltin="1"/>
    <cellStyle name="Warning Text" xfId="6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allic%20Minerals%2020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llic Minerals 202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opLeftCell="B1" workbookViewId="0">
      <selection activeCell="C24" sqref="C24"/>
    </sheetView>
  </sheetViews>
  <sheetFormatPr defaultColWidth="9.140625" defaultRowHeight="14.45"/>
  <cols>
    <col min="1" max="1" width="0" style="26" hidden="1" customWidth="1"/>
    <col min="2" max="2" width="3.7109375" style="26" customWidth="1"/>
    <col min="3" max="3" width="41.28515625" style="27" customWidth="1"/>
    <col min="4" max="4" width="65.42578125" style="26" customWidth="1"/>
    <col min="5" max="5" width="3.28515625" style="26" customWidth="1"/>
    <col min="6" max="6" width="9" style="26" customWidth="1"/>
    <col min="7" max="7" width="9.140625" style="26" customWidth="1"/>
    <col min="8" max="8" width="9" style="26" customWidth="1"/>
    <col min="9" max="16384" width="9.140625" style="26"/>
  </cols>
  <sheetData>
    <row r="1" spans="1:19" ht="15" thickBot="1">
      <c r="A1" s="71"/>
      <c r="C1" s="72"/>
      <c r="D1" s="71"/>
    </row>
    <row r="2" spans="1:19" ht="30.75" customHeight="1">
      <c r="A2" s="71"/>
      <c r="C2" s="173" t="s">
        <v>0</v>
      </c>
      <c r="D2" s="174"/>
    </row>
    <row r="3" spans="1:19" ht="30.75" customHeight="1">
      <c r="A3" s="71"/>
      <c r="C3" s="110" t="s">
        <v>1</v>
      </c>
      <c r="D3" s="73" t="s">
        <v>2</v>
      </c>
    </row>
    <row r="4" spans="1:19" ht="30.75" customHeight="1">
      <c r="A4" s="71"/>
      <c r="C4" s="110" t="s">
        <v>3</v>
      </c>
      <c r="D4" s="73" t="s">
        <v>4</v>
      </c>
    </row>
    <row r="5" spans="1:19" ht="30.75" customHeight="1">
      <c r="A5" s="71"/>
      <c r="C5" s="110" t="s">
        <v>5</v>
      </c>
      <c r="D5" s="73" t="s">
        <v>6</v>
      </c>
    </row>
    <row r="6" spans="1:19" ht="30.75" customHeight="1">
      <c r="A6" s="71"/>
      <c r="C6" s="110" t="s">
        <v>7</v>
      </c>
      <c r="D6" s="73" t="s">
        <v>8</v>
      </c>
    </row>
    <row r="7" spans="1:19" ht="30.75" customHeight="1" thickBot="1">
      <c r="A7" s="71"/>
      <c r="C7" s="110" t="s">
        <v>9</v>
      </c>
      <c r="D7" s="74" t="s">
        <v>10</v>
      </c>
    </row>
    <row r="8" spans="1:19">
      <c r="A8" s="71"/>
      <c r="C8" s="72"/>
      <c r="D8" s="71"/>
    </row>
    <row r="9" spans="1:19">
      <c r="A9" s="71"/>
      <c r="C9" s="72" t="s">
        <v>11</v>
      </c>
      <c r="D9" s="71"/>
    </row>
    <row r="10" spans="1:19">
      <c r="A10" s="71"/>
      <c r="C10" s="71" t="s">
        <v>12</v>
      </c>
      <c r="D10" s="71"/>
    </row>
    <row r="11" spans="1:19">
      <c r="A11" s="71"/>
      <c r="C11" s="180" t="s">
        <v>13</v>
      </c>
      <c r="D11" s="180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</row>
    <row r="12" spans="1:19">
      <c r="A12" s="71"/>
      <c r="C12" s="180" t="s">
        <v>14</v>
      </c>
      <c r="D12" s="180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</row>
    <row r="13" spans="1:19">
      <c r="A13" s="71"/>
      <c r="C13" s="180" t="s">
        <v>15</v>
      </c>
      <c r="D13" s="180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</row>
    <row r="14" spans="1:19">
      <c r="A14" s="71"/>
      <c r="C14" s="180" t="s">
        <v>16</v>
      </c>
      <c r="D14" s="18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</row>
    <row r="15" spans="1:19">
      <c r="A15" s="71"/>
      <c r="C15" s="182" t="s">
        <v>17</v>
      </c>
      <c r="D15" s="180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</row>
    <row r="16" spans="1:19">
      <c r="A16" s="71"/>
      <c r="C16" s="180" t="s">
        <v>18</v>
      </c>
      <c r="D16" s="158"/>
      <c r="E16" s="104"/>
      <c r="F16" s="104"/>
      <c r="G16" s="104"/>
      <c r="H16" s="104"/>
      <c r="I16" s="104"/>
      <c r="J16" s="104"/>
      <c r="K16" s="104"/>
      <c r="L16" s="104"/>
      <c r="M16" s="104"/>
    </row>
    <row r="17" spans="3:13">
      <c r="C17" s="181" t="s">
        <v>19</v>
      </c>
      <c r="D17" s="181"/>
      <c r="E17" s="181"/>
      <c r="F17" s="181"/>
      <c r="G17" s="181"/>
      <c r="H17" s="181"/>
      <c r="I17" s="181"/>
      <c r="J17" s="181"/>
      <c r="K17" s="181"/>
      <c r="L17" s="181"/>
      <c r="M17" s="181"/>
    </row>
    <row r="18" spans="3:13">
      <c r="C18" s="104"/>
    </row>
  </sheetData>
  <mergeCells count="1">
    <mergeCell ref="C2:D2"/>
  </mergeCells>
  <phoneticPr fontId="14" type="noConversion"/>
  <hyperlinks>
    <hyperlink ref="C3" location="'National Summary'!A1" display="National Summary" xr:uid="{00000000-0004-0000-0000-000000000000}"/>
    <hyperlink ref="C4" location="'Metallic Minerals 2022'!A1" display="Metallic Minerals" xr:uid="{00000000-0004-0000-0000-000001000000}"/>
    <hyperlink ref="C5" location="Coal!A1" display="Coal" xr:uid="{00000000-0004-0000-0000-000002000000}"/>
    <hyperlink ref="C6" location="'2024 by Region'!A1" display="2024 By Region" xr:uid="{00000000-0004-0000-0000-000003000000}"/>
    <hyperlink ref="C7" location="'2024 by Commodity'!A1" display="2024 By Commodity" xr:uid="{00000000-0004-0000-0000-000004000000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0"/>
  <sheetViews>
    <sheetView tabSelected="1" zoomScale="85" zoomScaleNormal="85" workbookViewId="0">
      <pane ySplit="6" topLeftCell="A7" activePane="bottomLeft" state="frozen"/>
      <selection pane="bottomLeft" activeCell="E12" sqref="E12"/>
    </sheetView>
  </sheetViews>
  <sheetFormatPr defaultColWidth="9.140625" defaultRowHeight="15.6"/>
  <cols>
    <col min="1" max="1" width="93.7109375" style="28" bestFit="1" customWidth="1"/>
    <col min="2" max="2" width="18.42578125" style="37" customWidth="1"/>
    <col min="3" max="3" width="22.140625" style="35" bestFit="1" customWidth="1"/>
    <col min="4" max="4" width="20" style="35" customWidth="1"/>
    <col min="5" max="5" width="20.140625" style="38" bestFit="1" customWidth="1"/>
    <col min="6" max="6" width="19.42578125" style="28" customWidth="1"/>
    <col min="7" max="7" width="21.28515625" style="28" customWidth="1"/>
    <col min="8" max="8" width="39.140625" style="28" bestFit="1" customWidth="1"/>
    <col min="9" max="9" width="31.85546875" style="28" customWidth="1"/>
    <col min="10" max="10" width="14" style="28" customWidth="1"/>
    <col min="11" max="11" width="18.42578125" style="28" customWidth="1"/>
    <col min="12" max="16384" width="9.140625" style="28"/>
  </cols>
  <sheetData>
    <row r="1" spans="1:9">
      <c r="A1" s="41" t="s">
        <v>20</v>
      </c>
      <c r="C1" s="33"/>
      <c r="D1" s="33"/>
      <c r="E1" s="34"/>
    </row>
    <row r="2" spans="1:9">
      <c r="A2" s="41"/>
      <c r="C2" s="33"/>
      <c r="D2" s="33"/>
      <c r="E2" s="34"/>
    </row>
    <row r="3" spans="1:9" ht="20.25" customHeight="1">
      <c r="A3" s="175" t="s">
        <v>21</v>
      </c>
      <c r="B3" s="175"/>
      <c r="C3" s="175"/>
      <c r="D3" s="175"/>
      <c r="E3" s="175"/>
    </row>
    <row r="4" spans="1:9">
      <c r="A4" s="1"/>
      <c r="B4" s="78">
        <v>2023</v>
      </c>
      <c r="C4" s="78">
        <v>2023</v>
      </c>
      <c r="D4" s="78">
        <v>2024</v>
      </c>
      <c r="E4" s="78">
        <v>2024</v>
      </c>
    </row>
    <row r="5" spans="1:9">
      <c r="A5" s="2" t="s">
        <v>22</v>
      </c>
      <c r="B5" s="78" t="s">
        <v>23</v>
      </c>
      <c r="C5" s="78" t="s">
        <v>24</v>
      </c>
      <c r="D5" s="78" t="s">
        <v>23</v>
      </c>
      <c r="E5" s="78" t="s">
        <v>24</v>
      </c>
    </row>
    <row r="6" spans="1:9">
      <c r="A6" s="1"/>
      <c r="B6" s="79" t="s">
        <v>25</v>
      </c>
      <c r="C6" s="79" t="s">
        <v>26</v>
      </c>
      <c r="D6" s="79" t="s">
        <v>25</v>
      </c>
      <c r="E6" s="79" t="s">
        <v>26</v>
      </c>
    </row>
    <row r="7" spans="1:9">
      <c r="A7" s="3" t="s">
        <v>27</v>
      </c>
      <c r="B7" s="111"/>
      <c r="C7" s="111"/>
      <c r="D7" s="111"/>
      <c r="E7" s="111"/>
    </row>
    <row r="8" spans="1:9">
      <c r="A8" s="69" t="s">
        <v>28</v>
      </c>
      <c r="B8" s="112">
        <v>6.8435879398047001</v>
      </c>
      <c r="C8" s="113">
        <v>694232422.66638088</v>
      </c>
      <c r="D8" s="112">
        <v>6.6391900000000001</v>
      </c>
      <c r="E8" s="113">
        <v>840267249.64950955</v>
      </c>
    </row>
    <row r="9" spans="1:9">
      <c r="A9" s="69" t="s">
        <v>29</v>
      </c>
      <c r="B9" s="114">
        <v>5.5539306992400004</v>
      </c>
      <c r="C9" s="113">
        <v>6838291.4650000008</v>
      </c>
      <c r="D9" s="114">
        <v>6.2080000000000002</v>
      </c>
      <c r="E9" s="113">
        <v>9369381.5</v>
      </c>
      <c r="F9" s="83"/>
    </row>
    <row r="10" spans="1:9">
      <c r="A10" s="69" t="s">
        <v>30</v>
      </c>
      <c r="B10" s="115" t="s">
        <v>31</v>
      </c>
      <c r="C10" s="116"/>
      <c r="D10" s="115"/>
      <c r="E10" s="116"/>
    </row>
    <row r="11" spans="1:9">
      <c r="A11" s="69"/>
      <c r="B11" s="114"/>
      <c r="C11" s="111"/>
      <c r="D11" s="114"/>
      <c r="E11" s="111"/>
    </row>
    <row r="12" spans="1:9" ht="15.75">
      <c r="A12" s="70" t="s">
        <v>32</v>
      </c>
      <c r="B12" s="117">
        <f>SUM(B8:B10)</f>
        <v>12.397518639044701</v>
      </c>
      <c r="C12" s="128">
        <f>SUM(C8:C10)</f>
        <v>701070714.13138092</v>
      </c>
      <c r="D12" s="117">
        <f>SUM(D8:D10)</f>
        <v>12.847190000000001</v>
      </c>
      <c r="E12" s="128">
        <f>SUM(E8:E10)</f>
        <v>849636631.14950955</v>
      </c>
    </row>
    <row r="13" spans="1:9">
      <c r="A13" s="70"/>
      <c r="B13" s="111"/>
      <c r="C13" s="118"/>
      <c r="D13" s="111"/>
      <c r="E13" s="118"/>
    </row>
    <row r="14" spans="1:9">
      <c r="A14" s="3" t="s">
        <v>33</v>
      </c>
      <c r="B14" s="133"/>
      <c r="C14" s="134"/>
      <c r="D14" s="133"/>
      <c r="E14" s="134"/>
      <c r="H14" s="29"/>
      <c r="I14" s="29"/>
    </row>
    <row r="15" spans="1:9" ht="18.75" customHeight="1">
      <c r="A15" s="39" t="s">
        <v>34</v>
      </c>
      <c r="B15" s="119" t="s">
        <v>35</v>
      </c>
      <c r="C15" s="119" t="s">
        <v>35</v>
      </c>
      <c r="D15" s="119" t="s">
        <v>35</v>
      </c>
      <c r="E15" s="119" t="s">
        <v>35</v>
      </c>
      <c r="G15" s="29"/>
      <c r="H15" s="29"/>
      <c r="I15" s="29"/>
    </row>
    <row r="16" spans="1:9">
      <c r="A16" s="39" t="s">
        <v>36</v>
      </c>
      <c r="B16" s="135" t="s">
        <v>35</v>
      </c>
      <c r="C16" s="119" t="s">
        <v>35</v>
      </c>
      <c r="D16" s="135" t="s">
        <v>35</v>
      </c>
      <c r="E16" s="119" t="s">
        <v>35</v>
      </c>
      <c r="F16" s="89"/>
      <c r="G16" s="89"/>
      <c r="H16" s="75"/>
      <c r="I16" s="29"/>
    </row>
    <row r="17" spans="1:9">
      <c r="A17" s="39" t="s">
        <v>37</v>
      </c>
      <c r="B17" s="120">
        <v>20063.52</v>
      </c>
      <c r="C17" s="120">
        <v>5211071.2201024238</v>
      </c>
      <c r="D17" s="120">
        <v>30848.42</v>
      </c>
      <c r="E17" s="120">
        <v>2418229.7979010767</v>
      </c>
      <c r="F17" s="90"/>
      <c r="G17" s="87"/>
      <c r="H17" s="90"/>
      <c r="I17" s="29"/>
    </row>
    <row r="18" spans="1:9">
      <c r="A18" s="39" t="s">
        <v>38</v>
      </c>
      <c r="B18" s="122" t="s">
        <v>39</v>
      </c>
      <c r="C18" s="119" t="s">
        <v>39</v>
      </c>
      <c r="D18" s="122" t="s">
        <v>39</v>
      </c>
      <c r="E18" s="119" t="s">
        <v>39</v>
      </c>
      <c r="F18" s="90"/>
      <c r="G18" s="176"/>
      <c r="H18" s="176"/>
      <c r="I18" s="29"/>
    </row>
    <row r="19" spans="1:9">
      <c r="A19" s="39" t="s">
        <v>40</v>
      </c>
      <c r="B19" s="120" t="s">
        <v>39</v>
      </c>
      <c r="C19" s="119" t="s">
        <v>39</v>
      </c>
      <c r="D19" s="122" t="s">
        <v>39</v>
      </c>
      <c r="E19" s="119" t="s">
        <v>39</v>
      </c>
      <c r="F19" s="90"/>
      <c r="G19" s="176"/>
      <c r="H19" s="176"/>
      <c r="I19" s="29"/>
    </row>
    <row r="20" spans="1:9">
      <c r="A20" s="39" t="s">
        <v>41</v>
      </c>
      <c r="B20" s="120" t="s">
        <v>39</v>
      </c>
      <c r="C20" s="119" t="s">
        <v>39</v>
      </c>
      <c r="D20" s="120" t="s">
        <v>39</v>
      </c>
      <c r="E20" s="119" t="s">
        <v>39</v>
      </c>
      <c r="F20" s="29"/>
      <c r="G20" s="176"/>
      <c r="H20" s="176"/>
      <c r="I20" s="29"/>
    </row>
    <row r="21" spans="1:9">
      <c r="A21" s="39" t="s">
        <v>42</v>
      </c>
      <c r="B21" s="120" t="s">
        <v>39</v>
      </c>
      <c r="C21" s="119" t="s">
        <v>39</v>
      </c>
      <c r="D21" s="120" t="s">
        <v>39</v>
      </c>
      <c r="E21" s="119" t="s">
        <v>39</v>
      </c>
      <c r="F21" s="29"/>
      <c r="G21" s="30"/>
      <c r="H21" s="29"/>
      <c r="I21" s="29"/>
    </row>
    <row r="22" spans="1:9">
      <c r="A22" s="39" t="s">
        <v>43</v>
      </c>
      <c r="B22" s="122">
        <v>1316400</v>
      </c>
      <c r="C22" s="119">
        <v>10117520</v>
      </c>
      <c r="D22" s="122" t="s">
        <v>39</v>
      </c>
      <c r="E22" s="119" t="s">
        <v>39</v>
      </c>
      <c r="F22" s="29"/>
      <c r="G22" s="30"/>
      <c r="H22" s="29"/>
      <c r="I22" s="29"/>
    </row>
    <row r="23" spans="1:9">
      <c r="A23" s="39" t="s">
        <v>44</v>
      </c>
      <c r="B23" s="120">
        <v>940364.24</v>
      </c>
      <c r="C23" s="121">
        <v>45547898.908357807</v>
      </c>
      <c r="D23" s="120">
        <v>1147978.6490000002</v>
      </c>
      <c r="E23" s="121">
        <v>50182883.241264723</v>
      </c>
      <c r="F23" s="90"/>
      <c r="G23" s="87"/>
      <c r="H23" s="90"/>
      <c r="I23" s="29"/>
    </row>
    <row r="24" spans="1:9">
      <c r="A24" s="39" t="s">
        <v>45</v>
      </c>
      <c r="B24" s="120">
        <v>578759.27</v>
      </c>
      <c r="C24" s="123">
        <v>48907638.850000001</v>
      </c>
      <c r="D24" s="120">
        <v>603628.02</v>
      </c>
      <c r="E24" s="123">
        <v>59132861.376525216</v>
      </c>
      <c r="F24" s="29"/>
      <c r="G24" s="30"/>
      <c r="H24" s="29"/>
      <c r="I24" s="29"/>
    </row>
    <row r="25" spans="1:9">
      <c r="A25" s="39" t="s">
        <v>46</v>
      </c>
      <c r="B25" s="120">
        <v>353906.32999999996</v>
      </c>
      <c r="C25" s="121">
        <v>7287543.1394690489</v>
      </c>
      <c r="D25" s="120"/>
      <c r="E25" s="121"/>
      <c r="F25" s="29"/>
      <c r="G25" s="30"/>
      <c r="H25" s="29"/>
      <c r="I25" s="29"/>
    </row>
    <row r="26" spans="1:9">
      <c r="A26" s="39" t="s">
        <v>47</v>
      </c>
      <c r="B26" s="120" t="s">
        <v>35</v>
      </c>
      <c r="C26" s="120" t="s">
        <v>35</v>
      </c>
      <c r="D26" s="120" t="s">
        <v>35</v>
      </c>
      <c r="E26" s="120" t="s">
        <v>35</v>
      </c>
      <c r="F26" s="90"/>
      <c r="G26" s="87"/>
      <c r="H26" s="90"/>
      <c r="I26" s="29"/>
    </row>
    <row r="27" spans="1:9">
      <c r="A27" s="39" t="s">
        <v>48</v>
      </c>
      <c r="B27" s="125">
        <v>77780.94</v>
      </c>
      <c r="C27" s="124">
        <v>1026355.34</v>
      </c>
      <c r="D27" s="125">
        <v>187412.08999999991</v>
      </c>
      <c r="E27" s="124">
        <v>2385051.35</v>
      </c>
      <c r="F27" s="90"/>
      <c r="G27" s="87"/>
      <c r="H27" s="90"/>
      <c r="I27" s="29"/>
    </row>
    <row r="28" spans="1:9">
      <c r="A28" s="39" t="s">
        <v>49</v>
      </c>
      <c r="B28" s="125" t="s">
        <v>39</v>
      </c>
      <c r="C28" s="124" t="s">
        <v>39</v>
      </c>
      <c r="D28" s="125">
        <v>58495.92</v>
      </c>
      <c r="E28" s="124">
        <v>1771425.9389251929</v>
      </c>
      <c r="F28" s="29"/>
      <c r="G28" s="30"/>
      <c r="H28" s="29"/>
      <c r="I28" s="29"/>
    </row>
    <row r="29" spans="1:9">
      <c r="A29" s="39" t="s">
        <v>50</v>
      </c>
      <c r="B29" s="120">
        <v>352993.640279215</v>
      </c>
      <c r="C29" s="124">
        <v>7402413.5500000007</v>
      </c>
      <c r="D29" s="120">
        <v>546125.10947846959</v>
      </c>
      <c r="E29" s="124">
        <v>13286111.65307085</v>
      </c>
      <c r="F29" s="29"/>
      <c r="G29" s="30"/>
      <c r="H29" s="29"/>
      <c r="I29" s="29"/>
    </row>
    <row r="30" spans="1:9">
      <c r="A30" s="39" t="s">
        <v>51</v>
      </c>
      <c r="B30" s="120">
        <v>12503282.556597171</v>
      </c>
      <c r="C30" s="123">
        <v>262651903.63032496</v>
      </c>
      <c r="D30" s="120">
        <v>14003903.726703793</v>
      </c>
      <c r="E30" s="123">
        <v>346740295.21773469</v>
      </c>
      <c r="F30" s="29"/>
      <c r="G30" s="30"/>
      <c r="H30" s="29"/>
      <c r="I30" s="29"/>
    </row>
    <row r="31" spans="1:9">
      <c r="A31" s="39" t="s">
        <v>52</v>
      </c>
      <c r="B31" s="120">
        <v>19259099.089294452</v>
      </c>
      <c r="C31" s="123">
        <v>325908350.17419767</v>
      </c>
      <c r="D31" s="120">
        <v>16233756.494141741</v>
      </c>
      <c r="E31" s="123">
        <v>303851293.1472615</v>
      </c>
      <c r="F31" s="29"/>
      <c r="G31" s="30"/>
      <c r="H31" s="29"/>
      <c r="I31" s="29"/>
    </row>
    <row r="32" spans="1:9">
      <c r="A32" s="39" t="s">
        <v>53</v>
      </c>
      <c r="B32" s="120">
        <v>880177.83767519437</v>
      </c>
      <c r="C32" s="123">
        <v>16500349.314341631</v>
      </c>
      <c r="D32" s="120">
        <v>1478849.8442779998</v>
      </c>
      <c r="E32" s="123">
        <v>25910815.755356573</v>
      </c>
      <c r="F32" s="29"/>
      <c r="G32" s="30"/>
      <c r="H32" s="29"/>
      <c r="I32" s="29"/>
    </row>
    <row r="33" spans="1:9">
      <c r="A33" s="39" t="s">
        <v>54</v>
      </c>
      <c r="B33" s="120">
        <v>479881.36</v>
      </c>
      <c r="C33" s="123">
        <v>12764371.744810935</v>
      </c>
      <c r="D33" s="120">
        <v>691195.96200000006</v>
      </c>
      <c r="E33" s="123">
        <v>20987642.299284283</v>
      </c>
      <c r="F33" s="29"/>
      <c r="G33" s="30"/>
      <c r="H33" s="29"/>
      <c r="I33" s="29"/>
    </row>
    <row r="34" spans="1:9">
      <c r="A34" s="39" t="s">
        <v>55</v>
      </c>
      <c r="B34" s="120" t="s">
        <v>35</v>
      </c>
      <c r="C34" s="124" t="s">
        <v>35</v>
      </c>
      <c r="D34" s="120" t="s">
        <v>35</v>
      </c>
      <c r="E34" s="124" t="s">
        <v>35</v>
      </c>
      <c r="F34" s="29"/>
      <c r="G34" s="30"/>
      <c r="H34" s="29"/>
      <c r="I34" s="29"/>
    </row>
    <row r="35" spans="1:9">
      <c r="A35" s="39" t="s">
        <v>56</v>
      </c>
      <c r="B35" s="120" t="s">
        <v>35</v>
      </c>
      <c r="C35" s="124" t="s">
        <v>35</v>
      </c>
      <c r="D35" s="120" t="s">
        <v>35</v>
      </c>
      <c r="E35" s="124" t="s">
        <v>35</v>
      </c>
      <c r="F35" s="29"/>
      <c r="G35" s="30"/>
      <c r="H35" s="29"/>
      <c r="I35" s="29"/>
    </row>
    <row r="36" spans="1:9">
      <c r="A36" s="39" t="s">
        <v>57</v>
      </c>
      <c r="B36" s="120">
        <v>53073</v>
      </c>
      <c r="C36" s="124">
        <v>159220.45071616006</v>
      </c>
      <c r="D36" s="120" t="s">
        <v>39</v>
      </c>
      <c r="E36" s="124" t="s">
        <v>39</v>
      </c>
    </row>
    <row r="37" spans="1:9">
      <c r="A37" s="39" t="s">
        <v>58</v>
      </c>
      <c r="B37" s="120" t="s">
        <v>39</v>
      </c>
      <c r="C37" s="124" t="s">
        <v>39</v>
      </c>
      <c r="D37" s="120" t="s">
        <v>39</v>
      </c>
      <c r="E37" s="124" t="s">
        <v>39</v>
      </c>
      <c r="F37" s="91"/>
      <c r="G37" s="31"/>
      <c r="H37" s="92"/>
      <c r="I37" s="30"/>
    </row>
    <row r="38" spans="1:9">
      <c r="A38" s="70" t="s">
        <v>32</v>
      </c>
      <c r="B38" s="126">
        <v>37290548.783846028</v>
      </c>
      <c r="C38" s="128">
        <v>765530139.24518716</v>
      </c>
      <c r="D38" s="126">
        <v>35752435.435602017</v>
      </c>
      <c r="E38" s="128">
        <v>848734202.43437803</v>
      </c>
    </row>
    <row r="39" spans="1:9">
      <c r="A39" s="70"/>
      <c r="B39" s="126"/>
      <c r="C39" s="127"/>
      <c r="D39" s="126"/>
      <c r="E39" s="127"/>
    </row>
    <row r="40" spans="1:9">
      <c r="A40" s="3" t="s">
        <v>5</v>
      </c>
      <c r="B40" s="111"/>
      <c r="C40" s="129"/>
      <c r="D40" s="111"/>
      <c r="E40" s="129"/>
      <c r="F40" s="91"/>
    </row>
    <row r="41" spans="1:9">
      <c r="A41" s="69" t="s">
        <v>5</v>
      </c>
      <c r="B41" s="130">
        <v>2600084.12</v>
      </c>
      <c r="C41" s="111"/>
      <c r="D41" s="130">
        <v>2509426</v>
      </c>
      <c r="E41" s="111"/>
      <c r="G41" s="96"/>
    </row>
    <row r="42" spans="1:9">
      <c r="A42" s="69"/>
      <c r="B42" s="111"/>
      <c r="C42" s="111"/>
      <c r="D42" s="111"/>
      <c r="E42" s="111"/>
    </row>
    <row r="43" spans="1:9">
      <c r="A43" s="3" t="s">
        <v>59</v>
      </c>
      <c r="B43" s="4">
        <f>SUM(B41+B38+B12)</f>
        <v>39890645.301364668</v>
      </c>
      <c r="C43" s="86"/>
      <c r="D43" s="4">
        <f>SUM(D41+D38+D12)</f>
        <v>38261874.282792017</v>
      </c>
      <c r="E43" s="86"/>
    </row>
    <row r="44" spans="1:9">
      <c r="B44" s="32"/>
      <c r="C44" s="33"/>
      <c r="D44" s="33"/>
      <c r="E44" s="34"/>
    </row>
    <row r="45" spans="1:9">
      <c r="B45" s="32"/>
      <c r="D45" s="36"/>
      <c r="E45" s="34"/>
    </row>
    <row r="46" spans="1:9">
      <c r="A46" s="45" t="s">
        <v>60</v>
      </c>
      <c r="B46" s="32"/>
      <c r="D46" s="36"/>
      <c r="E46" s="34"/>
    </row>
    <row r="47" spans="1:9">
      <c r="A47" s="28" t="s">
        <v>15</v>
      </c>
      <c r="D47" s="85"/>
    </row>
    <row r="48" spans="1:9">
      <c r="A48" s="28" t="s">
        <v>61</v>
      </c>
      <c r="B48" s="143"/>
      <c r="C48" s="144"/>
      <c r="D48" s="145"/>
    </row>
    <row r="49" spans="1:7">
      <c r="A49" s="28" t="s">
        <v>62</v>
      </c>
      <c r="B49" s="143"/>
      <c r="C49" s="144"/>
      <c r="D49" s="145"/>
    </row>
    <row r="50" spans="1:7">
      <c r="A50" s="28" t="s">
        <v>63</v>
      </c>
      <c r="B50" s="108"/>
      <c r="C50" s="108"/>
      <c r="D50" s="108"/>
      <c r="E50" s="28"/>
      <c r="G50" s="29"/>
    </row>
    <row r="51" spans="1:7" ht="15.6" customHeight="1">
      <c r="A51" s="157" t="s">
        <v>64</v>
      </c>
      <c r="B51" s="108"/>
      <c r="C51" s="108"/>
      <c r="D51" s="108"/>
      <c r="E51" s="28"/>
    </row>
    <row r="52" spans="1:7">
      <c r="A52" s="108"/>
      <c r="B52" s="28"/>
      <c r="C52" s="28"/>
      <c r="D52" s="28"/>
      <c r="E52" s="28"/>
    </row>
    <row r="53" spans="1:7" ht="15.6" customHeight="1">
      <c r="A53" s="88"/>
      <c r="B53" s="88"/>
      <c r="C53" s="88"/>
      <c r="D53" s="88"/>
      <c r="E53" s="88"/>
    </row>
    <row r="54" spans="1:7">
      <c r="A54" s="39"/>
      <c r="D54" s="36"/>
    </row>
    <row r="55" spans="1:7">
      <c r="A55" s="39"/>
      <c r="C55" s="40"/>
      <c r="D55" s="36"/>
    </row>
    <row r="56" spans="1:7">
      <c r="A56" s="39"/>
      <c r="D56" s="36"/>
    </row>
    <row r="57" spans="1:7">
      <c r="A57" s="39"/>
      <c r="D57" s="36"/>
    </row>
    <row r="58" spans="1:7">
      <c r="A58" s="39"/>
      <c r="D58" s="36"/>
    </row>
    <row r="59" spans="1:7">
      <c r="A59" s="39"/>
    </row>
    <row r="60" spans="1:7">
      <c r="A60" s="39"/>
    </row>
    <row r="61" spans="1:7">
      <c r="A61" s="39"/>
    </row>
    <row r="62" spans="1:7">
      <c r="A62" s="39"/>
    </row>
    <row r="63" spans="1:7">
      <c r="A63" s="39"/>
    </row>
    <row r="64" spans="1:7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</sheetData>
  <mergeCells count="2">
    <mergeCell ref="A3:E3"/>
    <mergeCell ref="G18:H20"/>
  </mergeCells>
  <phoneticPr fontId="14" type="noConversion"/>
  <hyperlinks>
    <hyperlink ref="A1" location="Index!A1" display="Index" xr:uid="{00000000-0004-0000-0100-000000000000}"/>
  </hyperlinks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7"/>
  <sheetViews>
    <sheetView zoomScale="75" zoomScaleNormal="75" workbookViewId="0">
      <pane ySplit="6" topLeftCell="A7" activePane="bottomLeft" state="frozen"/>
      <selection pane="bottomLeft" activeCell="G17" sqref="G17"/>
    </sheetView>
  </sheetViews>
  <sheetFormatPr defaultColWidth="9.140625" defaultRowHeight="15.6"/>
  <cols>
    <col min="1" max="1" width="16.42578125" style="28" customWidth="1"/>
    <col min="2" max="2" width="74.140625" style="28" customWidth="1"/>
    <col min="3" max="3" width="18.85546875" style="43" customWidth="1"/>
    <col min="4" max="4" width="22.28515625" style="43" customWidth="1"/>
    <col min="5" max="5" width="15.140625" style="43" customWidth="1"/>
    <col min="6" max="6" width="18.5703125" style="43" bestFit="1" customWidth="1"/>
    <col min="7" max="7" width="23" style="28" customWidth="1"/>
    <col min="8" max="8" width="21.140625" style="28" customWidth="1"/>
    <col min="9" max="9" width="20.85546875" style="28" bestFit="1" customWidth="1"/>
    <col min="10" max="10" width="10.5703125" style="28" bestFit="1" customWidth="1"/>
    <col min="11" max="11" width="19.42578125" style="28" bestFit="1" customWidth="1"/>
    <col min="12" max="12" width="20.85546875" style="28" bestFit="1" customWidth="1"/>
    <col min="13" max="13" width="28.140625" style="28" bestFit="1" customWidth="1"/>
    <col min="14" max="14" width="12.5703125" style="28" bestFit="1" customWidth="1"/>
    <col min="15" max="15" width="10.5703125" style="28" bestFit="1" customWidth="1"/>
    <col min="16" max="16" width="12.5703125" style="28" bestFit="1" customWidth="1"/>
    <col min="17" max="17" width="16.7109375" style="28" bestFit="1" customWidth="1"/>
    <col min="18" max="18" width="11.140625" style="28" bestFit="1" customWidth="1"/>
    <col min="19" max="19" width="13.85546875" style="28" bestFit="1" customWidth="1"/>
    <col min="20" max="16384" width="9.140625" style="28"/>
  </cols>
  <sheetData>
    <row r="1" spans="1:14">
      <c r="A1" s="42" t="s">
        <v>20</v>
      </c>
    </row>
    <row r="2" spans="1:14">
      <c r="A2" s="42"/>
    </row>
    <row r="3" spans="1:14" ht="20.25" customHeight="1">
      <c r="A3" s="178" t="s">
        <v>65</v>
      </c>
      <c r="B3" s="178"/>
      <c r="C3" s="178"/>
      <c r="D3" s="178"/>
      <c r="E3" s="178"/>
      <c r="F3" s="178"/>
    </row>
    <row r="4" spans="1:14">
      <c r="A4" s="2"/>
      <c r="B4" s="2"/>
      <c r="C4" s="5">
        <v>2023</v>
      </c>
      <c r="D4" s="5">
        <v>2023</v>
      </c>
      <c r="E4" s="5">
        <v>2024</v>
      </c>
      <c r="F4" s="5">
        <v>2024</v>
      </c>
    </row>
    <row r="5" spans="1:14">
      <c r="A5" s="2" t="s">
        <v>66</v>
      </c>
      <c r="B5" s="2" t="s">
        <v>67</v>
      </c>
      <c r="C5" s="5" t="s">
        <v>23</v>
      </c>
      <c r="D5" s="5" t="s">
        <v>24</v>
      </c>
      <c r="E5" s="5" t="s">
        <v>23</v>
      </c>
      <c r="F5" s="5" t="s">
        <v>24</v>
      </c>
    </row>
    <row r="6" spans="1:14">
      <c r="A6" s="6" t="s">
        <v>68</v>
      </c>
      <c r="B6" s="2"/>
      <c r="C6" s="5"/>
      <c r="D6" s="5" t="s">
        <v>69</v>
      </c>
      <c r="E6" s="5"/>
      <c r="F6" s="5" t="s">
        <v>69</v>
      </c>
    </row>
    <row r="7" spans="1:14">
      <c r="A7" s="52"/>
      <c r="B7" s="45"/>
      <c r="C7" s="76"/>
      <c r="D7" s="76"/>
      <c r="E7" s="76"/>
      <c r="F7" s="76"/>
    </row>
    <row r="8" spans="1:14">
      <c r="A8" s="2" t="s">
        <v>28</v>
      </c>
      <c r="B8" s="2" t="s">
        <v>70</v>
      </c>
      <c r="C8" s="76"/>
      <c r="D8" s="76"/>
      <c r="E8" s="76"/>
      <c r="F8" s="76"/>
    </row>
    <row r="9" spans="1:14">
      <c r="B9" s="28" t="s">
        <v>71</v>
      </c>
      <c r="C9" s="147">
        <v>1532.9661152799999</v>
      </c>
      <c r="D9" s="93">
        <v>157137814.50999999</v>
      </c>
      <c r="E9" s="147">
        <v>1673.8026727199999</v>
      </c>
      <c r="F9" s="93">
        <v>215748667.16999999</v>
      </c>
      <c r="G9" s="29"/>
      <c r="H9" s="30"/>
      <c r="I9" s="29"/>
    </row>
    <row r="10" spans="1:14">
      <c r="B10" s="28" t="s">
        <v>72</v>
      </c>
      <c r="C10" s="147">
        <v>4261.74</v>
      </c>
      <c r="D10" s="93">
        <v>434709472.61000001</v>
      </c>
      <c r="E10" s="147">
        <v>3900.7807372399998</v>
      </c>
      <c r="F10" s="93">
        <v>494204976.06</v>
      </c>
      <c r="G10" s="29"/>
      <c r="H10" s="30"/>
      <c r="I10" s="29"/>
    </row>
    <row r="11" spans="1:14">
      <c r="B11" s="28" t="s">
        <v>73</v>
      </c>
      <c r="C11" s="147">
        <v>0.19284157600000001</v>
      </c>
      <c r="D11" s="93">
        <v>18687.131155044568</v>
      </c>
      <c r="E11" s="147">
        <v>0.28000000000000003</v>
      </c>
      <c r="F11" s="93">
        <v>34276.589999999997</v>
      </c>
      <c r="G11" s="29"/>
      <c r="H11" s="30"/>
      <c r="I11" s="29"/>
    </row>
    <row r="12" spans="1:14">
      <c r="B12" s="28" t="s">
        <v>74</v>
      </c>
      <c r="C12" s="147">
        <v>939.27149053010407</v>
      </c>
      <c r="D12" s="93">
        <v>92346125.759453654</v>
      </c>
      <c r="E12" s="147">
        <v>929.51582790809516</v>
      </c>
      <c r="F12" s="93">
        <v>114711849.11431953</v>
      </c>
      <c r="G12" s="29"/>
      <c r="H12" s="30"/>
      <c r="I12" s="29"/>
    </row>
    <row r="13" spans="1:14">
      <c r="B13" s="28" t="s">
        <v>75</v>
      </c>
      <c r="C13" s="147">
        <v>72.83975306565597</v>
      </c>
      <c r="D13" s="93">
        <v>6791978.1326154517</v>
      </c>
      <c r="E13" s="147">
        <v>101.97750865029251</v>
      </c>
      <c r="F13" s="93">
        <v>11642612.828888249</v>
      </c>
      <c r="G13" s="29"/>
      <c r="H13" s="30"/>
      <c r="I13" s="29"/>
    </row>
    <row r="14" spans="1:14">
      <c r="B14" s="28" t="s">
        <v>76</v>
      </c>
      <c r="C14" s="147">
        <v>0.28923126051999998</v>
      </c>
      <c r="D14" s="93">
        <v>28027.682679154746</v>
      </c>
      <c r="E14" s="147">
        <v>0.80166109352000003</v>
      </c>
      <c r="F14" s="93">
        <v>98160.53674000001</v>
      </c>
      <c r="G14" s="29"/>
      <c r="H14" s="30"/>
      <c r="I14" s="176"/>
      <c r="J14" s="176"/>
    </row>
    <row r="15" spans="1:14">
      <c r="B15" s="28" t="s">
        <v>77</v>
      </c>
      <c r="C15" s="147">
        <v>36.288508092424358</v>
      </c>
      <c r="D15" s="93">
        <v>3200316.8404775541</v>
      </c>
      <c r="E15" s="147">
        <v>32.14061530755508</v>
      </c>
      <c r="F15" s="93">
        <v>3826707.3495618519</v>
      </c>
      <c r="G15" s="29"/>
      <c r="H15" s="30"/>
      <c r="I15" s="176"/>
      <c r="J15" s="176"/>
    </row>
    <row r="16" spans="1:14">
      <c r="C16" s="177">
        <v>2023</v>
      </c>
      <c r="D16" s="177"/>
      <c r="E16" s="177">
        <v>2024</v>
      </c>
      <c r="F16" s="177"/>
      <c r="I16" s="176"/>
      <c r="J16" s="176"/>
      <c r="M16" s="45"/>
      <c r="N16" s="45"/>
    </row>
    <row r="17" spans="1:17">
      <c r="B17" s="7" t="s">
        <v>78</v>
      </c>
      <c r="C17" s="132">
        <f t="shared" ref="C17:D17" si="0">SUM(C9:C15)</f>
        <v>6843.5879398047045</v>
      </c>
      <c r="D17" s="94">
        <f t="shared" si="0"/>
        <v>694232422.66638088</v>
      </c>
      <c r="E17" s="132">
        <f t="shared" ref="E17:F17" si="1">SUM(E9:E15)</f>
        <v>6639.299022919462</v>
      </c>
      <c r="F17" s="94">
        <f t="shared" si="1"/>
        <v>840267249.64950967</v>
      </c>
      <c r="M17" s="45"/>
      <c r="N17" s="50"/>
    </row>
    <row r="18" spans="1:17">
      <c r="A18" s="2" t="s">
        <v>29</v>
      </c>
      <c r="B18" s="2" t="s">
        <v>70</v>
      </c>
      <c r="C18" s="82"/>
      <c r="D18" s="33"/>
      <c r="E18" s="82"/>
      <c r="F18" s="33"/>
    </row>
    <row r="19" spans="1:17">
      <c r="B19" s="28" t="s">
        <v>79</v>
      </c>
      <c r="C19" s="155">
        <v>5375.4589310000001</v>
      </c>
      <c r="D19" s="93">
        <v>6623518.1250000009</v>
      </c>
      <c r="E19" s="155">
        <v>6025.9260082399996</v>
      </c>
      <c r="F19" s="93">
        <v>9140558.8399999999</v>
      </c>
      <c r="G19" s="29"/>
      <c r="H19" s="30"/>
    </row>
    <row r="20" spans="1:17">
      <c r="B20" s="28" t="s">
        <v>80</v>
      </c>
      <c r="C20" s="155">
        <v>178.47176823999999</v>
      </c>
      <c r="D20" s="93">
        <v>214773.34</v>
      </c>
      <c r="E20" s="155">
        <v>182.51522064</v>
      </c>
      <c r="F20" s="93">
        <v>228822.66000000003</v>
      </c>
      <c r="G20" s="29"/>
      <c r="H20" s="30"/>
      <c r="I20" s="29"/>
    </row>
    <row r="21" spans="1:17">
      <c r="B21" s="28" t="s">
        <v>81</v>
      </c>
      <c r="C21" s="109" t="s">
        <v>35</v>
      </c>
      <c r="D21" s="109" t="s">
        <v>35</v>
      </c>
      <c r="E21" s="109" t="s">
        <v>35</v>
      </c>
      <c r="F21" s="109" t="s">
        <v>35</v>
      </c>
      <c r="G21" s="29"/>
      <c r="H21" s="30"/>
    </row>
    <row r="22" spans="1:17">
      <c r="C22" s="177">
        <v>2023</v>
      </c>
      <c r="D22" s="177"/>
      <c r="E22" s="177">
        <v>2024</v>
      </c>
      <c r="F22" s="177"/>
    </row>
    <row r="23" spans="1:17">
      <c r="B23" s="7" t="s">
        <v>82</v>
      </c>
      <c r="C23" s="132">
        <f>SUM(C19:C21)</f>
        <v>5553.9306992399997</v>
      </c>
      <c r="D23" s="94">
        <f>SUM(D19:D21)</f>
        <v>6838291.4650000008</v>
      </c>
      <c r="E23" s="132">
        <f>SUM(E19:E21)</f>
        <v>6208.4412288799995</v>
      </c>
      <c r="F23" s="94">
        <f>SUM(F19:F21)</f>
        <v>9369381.5</v>
      </c>
    </row>
    <row r="24" spans="1:17">
      <c r="A24" s="2" t="s">
        <v>83</v>
      </c>
      <c r="B24" s="2" t="s">
        <v>84</v>
      </c>
      <c r="C24" s="81"/>
      <c r="D24" s="83"/>
      <c r="E24" s="81"/>
      <c r="F24" s="83"/>
    </row>
    <row r="25" spans="1:17">
      <c r="B25" s="28" t="s">
        <v>85</v>
      </c>
      <c r="C25" s="8"/>
      <c r="D25" s="77"/>
      <c r="E25" s="8"/>
      <c r="F25" s="77"/>
    </row>
    <row r="26" spans="1:17">
      <c r="B26" s="28" t="s">
        <v>86</v>
      </c>
      <c r="C26" s="9"/>
      <c r="D26" s="77"/>
      <c r="E26" s="9"/>
      <c r="F26" s="77"/>
      <c r="G26" s="45"/>
      <c r="I26" s="49"/>
      <c r="J26" s="35"/>
      <c r="K26" s="49"/>
      <c r="L26" s="49"/>
      <c r="N26" s="49"/>
      <c r="O26" s="49"/>
      <c r="P26" s="51"/>
      <c r="Q26" s="49"/>
    </row>
    <row r="27" spans="1:17">
      <c r="C27" s="28"/>
      <c r="D27" s="28"/>
      <c r="E27" s="28"/>
      <c r="F27" s="28"/>
      <c r="G27" s="45"/>
      <c r="J27" s="35"/>
    </row>
    <row r="28" spans="1:17">
      <c r="B28" s="7" t="s">
        <v>87</v>
      </c>
      <c r="C28" s="10" t="s">
        <v>31</v>
      </c>
      <c r="D28" s="10"/>
      <c r="E28" s="10" t="s">
        <v>31</v>
      </c>
      <c r="F28" s="10"/>
    </row>
    <row r="29" spans="1:17">
      <c r="C29" s="177">
        <v>2023</v>
      </c>
      <c r="D29" s="177"/>
      <c r="E29" s="177">
        <v>2024</v>
      </c>
      <c r="F29" s="177"/>
    </row>
    <row r="30" spans="1:17">
      <c r="B30" s="7" t="s">
        <v>88</v>
      </c>
      <c r="C30" s="11">
        <f>SUM(C23,C17)</f>
        <v>12397.518639044705</v>
      </c>
      <c r="D30" s="2"/>
      <c r="E30" s="11">
        <f>SUM(E23,E17)</f>
        <v>12847.740251799461</v>
      </c>
      <c r="F30" s="2"/>
    </row>
    <row r="31" spans="1:17">
      <c r="B31" s="7" t="s">
        <v>89</v>
      </c>
      <c r="C31" s="2"/>
      <c r="D31" s="95">
        <f>SUM(D23,D17)</f>
        <v>701070714.13138092</v>
      </c>
      <c r="E31" s="2"/>
      <c r="F31" s="95">
        <f>SUM(F23,F17)</f>
        <v>849636631.14950967</v>
      </c>
    </row>
    <row r="33" spans="1:11">
      <c r="A33" s="44"/>
      <c r="B33" s="28" t="s">
        <v>90</v>
      </c>
      <c r="C33" s="84"/>
      <c r="D33" s="31"/>
      <c r="I33" s="45"/>
    </row>
    <row r="34" spans="1:11">
      <c r="B34" s="55" t="s">
        <v>62</v>
      </c>
    </row>
    <row r="35" spans="1:11">
      <c r="B35" s="28" t="s">
        <v>63</v>
      </c>
      <c r="C35" s="146"/>
      <c r="D35" s="146"/>
      <c r="E35" s="146"/>
      <c r="F35" s="146"/>
    </row>
    <row r="36" spans="1:11">
      <c r="B36" s="108"/>
      <c r="C36" s="46"/>
      <c r="D36" s="46"/>
      <c r="E36" s="47"/>
    </row>
    <row r="37" spans="1:11">
      <c r="D37" s="46"/>
      <c r="E37" s="47"/>
      <c r="F37" s="48"/>
    </row>
    <row r="38" spans="1:11">
      <c r="C38" s="46"/>
      <c r="D38" s="46"/>
      <c r="E38" s="47"/>
      <c r="F38" s="48"/>
    </row>
    <row r="39" spans="1:11">
      <c r="C39" s="46"/>
      <c r="D39" s="46"/>
      <c r="E39" s="47"/>
      <c r="F39" s="48"/>
    </row>
    <row r="40" spans="1:11">
      <c r="D40" s="46"/>
      <c r="E40" s="46"/>
      <c r="F40" s="48"/>
      <c r="I40" s="45"/>
      <c r="K40" s="35"/>
    </row>
    <row r="41" spans="1:11">
      <c r="C41" s="46"/>
      <c r="D41" s="46"/>
    </row>
    <row r="42" spans="1:11">
      <c r="D42" s="46"/>
    </row>
    <row r="43" spans="1:11">
      <c r="D43" s="46"/>
      <c r="I43" s="49"/>
    </row>
    <row r="44" spans="1:11">
      <c r="D44" s="46"/>
      <c r="G44" s="43"/>
    </row>
    <row r="45" spans="1:11">
      <c r="D45" s="46"/>
      <c r="G45" s="43"/>
      <c r="I45" s="49"/>
    </row>
    <row r="46" spans="1:11">
      <c r="C46" s="46"/>
    </row>
    <row r="47" spans="1:11">
      <c r="C47" s="46"/>
      <c r="H47" s="29"/>
    </row>
    <row r="48" spans="1:11">
      <c r="D48" s="46"/>
      <c r="G48" s="29"/>
    </row>
    <row r="50" spans="3:6">
      <c r="F50" s="47"/>
    </row>
    <row r="51" spans="3:6">
      <c r="D51" s="46"/>
    </row>
    <row r="52" spans="3:6">
      <c r="D52" s="46"/>
    </row>
    <row r="55" spans="3:6">
      <c r="D55" s="46"/>
      <c r="F55" s="46"/>
    </row>
    <row r="57" spans="3:6">
      <c r="C57" s="29"/>
    </row>
  </sheetData>
  <mergeCells count="8">
    <mergeCell ref="I14:J16"/>
    <mergeCell ref="E16:F16"/>
    <mergeCell ref="E22:F22"/>
    <mergeCell ref="E29:F29"/>
    <mergeCell ref="A3:F3"/>
    <mergeCell ref="C29:D29"/>
    <mergeCell ref="C22:D22"/>
    <mergeCell ref="C16:D16"/>
  </mergeCells>
  <phoneticPr fontId="14" type="noConversion"/>
  <hyperlinks>
    <hyperlink ref="A1" location="INDEX!A1" display="Index" xr:uid="{00000000-0004-0000-0200-000000000000}"/>
  </hyperlinks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  <ignoredErrors>
    <ignoredError sqref="E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zoomScale="75" zoomScaleNormal="75" workbookViewId="0">
      <selection activeCell="H15" sqref="H15"/>
    </sheetView>
  </sheetViews>
  <sheetFormatPr defaultColWidth="9.140625" defaultRowHeight="15.6"/>
  <cols>
    <col min="1" max="1" width="30.42578125" style="28" customWidth="1"/>
    <col min="2" max="2" width="16.5703125" style="28" bestFit="1" customWidth="1"/>
    <col min="3" max="3" width="22.85546875" style="28" bestFit="1" customWidth="1"/>
    <col min="4" max="4" width="10.42578125" style="28" bestFit="1" customWidth="1"/>
    <col min="5" max="5" width="15.5703125" style="28" bestFit="1" customWidth="1"/>
    <col min="6" max="6" width="14.140625" style="28" bestFit="1" customWidth="1"/>
    <col min="7" max="7" width="19.42578125" style="28" bestFit="1" customWidth="1"/>
    <col min="8" max="8" width="17.42578125" style="28" customWidth="1"/>
    <col min="9" max="16384" width="9.140625" style="28"/>
  </cols>
  <sheetData>
    <row r="1" spans="1:9" ht="18.600000000000001">
      <c r="A1" s="56" t="s">
        <v>20</v>
      </c>
      <c r="B1" s="57"/>
      <c r="C1" s="57"/>
      <c r="D1" s="57"/>
      <c r="E1" s="57"/>
      <c r="F1" s="57"/>
      <c r="G1" s="57"/>
      <c r="H1" s="57"/>
    </row>
    <row r="2" spans="1:9" ht="18.600000000000001">
      <c r="A2" s="58"/>
      <c r="B2" s="57"/>
      <c r="C2" s="57"/>
      <c r="D2" s="57"/>
      <c r="E2" s="57"/>
      <c r="F2" s="57"/>
      <c r="G2" s="57"/>
      <c r="H2" s="57"/>
    </row>
    <row r="3" spans="1:9" ht="20.25" customHeight="1">
      <c r="A3" s="179" t="s">
        <v>91</v>
      </c>
      <c r="B3" s="179"/>
      <c r="C3" s="179"/>
      <c r="D3" s="179"/>
      <c r="E3" s="179"/>
      <c r="F3" s="179"/>
      <c r="G3" s="179"/>
      <c r="H3" s="179"/>
      <c r="I3" s="53"/>
    </row>
    <row r="4" spans="1:9">
      <c r="A4" s="12" t="s">
        <v>92</v>
      </c>
      <c r="B4" s="13" t="s">
        <v>93</v>
      </c>
      <c r="C4" s="13" t="s">
        <v>94</v>
      </c>
      <c r="D4" s="14" t="s">
        <v>95</v>
      </c>
      <c r="E4" s="13" t="s">
        <v>96</v>
      </c>
      <c r="F4" s="15" t="s">
        <v>97</v>
      </c>
      <c r="G4" s="13" t="s">
        <v>98</v>
      </c>
      <c r="H4" s="14" t="s">
        <v>96</v>
      </c>
      <c r="I4" s="54"/>
    </row>
    <row r="5" spans="1:9" ht="15.75" customHeight="1">
      <c r="A5" s="16"/>
      <c r="B5" s="17"/>
      <c r="C5" s="17"/>
      <c r="D5" s="18"/>
      <c r="E5" s="19" t="s">
        <v>99</v>
      </c>
      <c r="F5" s="20"/>
      <c r="G5" s="17"/>
      <c r="H5" s="14" t="s">
        <v>99</v>
      </c>
      <c r="I5" s="54"/>
    </row>
    <row r="6" spans="1:9" ht="25.5" customHeight="1">
      <c r="A6" s="59"/>
      <c r="B6" s="60"/>
      <c r="C6" s="60"/>
      <c r="D6" s="60"/>
      <c r="E6" s="40"/>
      <c r="F6" s="61"/>
      <c r="G6" s="60"/>
      <c r="H6" s="62"/>
      <c r="I6" s="54"/>
    </row>
    <row r="7" spans="1:9" ht="17.45" customHeight="1">
      <c r="A7" s="63" t="s">
        <v>100</v>
      </c>
      <c r="B7" s="103" t="s">
        <v>101</v>
      </c>
      <c r="C7" s="103">
        <f>601.59</f>
        <v>601.59</v>
      </c>
      <c r="D7" s="103" t="s">
        <v>101</v>
      </c>
      <c r="E7" s="153">
        <f>SUM(B7:D7)</f>
        <v>601.59</v>
      </c>
      <c r="F7" s="151">
        <v>601.58500000000004</v>
      </c>
      <c r="G7" s="66"/>
      <c r="H7" s="149">
        <f>SUM(F7:G7)</f>
        <v>601.58500000000004</v>
      </c>
      <c r="I7" s="53"/>
    </row>
    <row r="8" spans="1:9">
      <c r="A8" s="21" t="s">
        <v>102</v>
      </c>
      <c r="B8" s="150" t="s">
        <v>103</v>
      </c>
      <c r="C8" s="172">
        <v>601.59</v>
      </c>
      <c r="D8" s="22" t="s">
        <v>35</v>
      </c>
      <c r="E8" s="154">
        <f t="shared" ref="E8" si="0">SUM(B8:D8)</f>
        <v>601.59</v>
      </c>
      <c r="F8" s="172">
        <v>601.58500000000004</v>
      </c>
      <c r="G8" s="22" t="s">
        <v>35</v>
      </c>
      <c r="H8" s="172">
        <f>SUM(H7)</f>
        <v>601.58500000000004</v>
      </c>
      <c r="I8" s="32"/>
    </row>
    <row r="9" spans="1:9">
      <c r="A9" s="59" t="s">
        <v>104</v>
      </c>
      <c r="B9" s="103">
        <f>1209.65</f>
        <v>1209.6500000000001</v>
      </c>
      <c r="C9" s="103">
        <v>211.99</v>
      </c>
      <c r="D9" s="103" t="s">
        <v>101</v>
      </c>
      <c r="E9" s="153">
        <f>SUM(B9:D9)</f>
        <v>1421.64</v>
      </c>
      <c r="F9" s="151">
        <v>1421.6379999999999</v>
      </c>
      <c r="G9" s="103" t="s">
        <v>103</v>
      </c>
      <c r="H9" s="149">
        <f>SUM(F9:G9)</f>
        <v>1421.6379999999999</v>
      </c>
      <c r="I9" s="49"/>
    </row>
    <row r="10" spans="1:9">
      <c r="A10" s="59" t="s">
        <v>105</v>
      </c>
      <c r="B10" s="103" t="s">
        <v>103</v>
      </c>
      <c r="C10" s="103" t="s">
        <v>103</v>
      </c>
      <c r="D10" s="103" t="s">
        <v>101</v>
      </c>
      <c r="E10" s="153">
        <f>SUM(B10:D10)</f>
        <v>0</v>
      </c>
      <c r="F10" s="151" t="s">
        <v>103</v>
      </c>
      <c r="G10" s="103" t="s">
        <v>103</v>
      </c>
      <c r="H10" s="149">
        <f t="shared" ref="H10:H12" si="1">SUM(F10:G10)</f>
        <v>0</v>
      </c>
    </row>
    <row r="11" spans="1:9">
      <c r="A11" s="59" t="s">
        <v>106</v>
      </c>
      <c r="B11" s="103" t="s">
        <v>103</v>
      </c>
      <c r="C11" s="103">
        <v>22.9</v>
      </c>
      <c r="D11" s="103" t="s">
        <v>101</v>
      </c>
      <c r="E11" s="153">
        <f>SUM(B11:D11)</f>
        <v>22.9</v>
      </c>
      <c r="F11" s="151">
        <v>22.902000000000001</v>
      </c>
      <c r="G11" s="103" t="s">
        <v>103</v>
      </c>
      <c r="H11" s="149">
        <f t="shared" si="1"/>
        <v>22.902000000000001</v>
      </c>
    </row>
    <row r="12" spans="1:9">
      <c r="A12" s="59" t="s">
        <v>107</v>
      </c>
      <c r="B12" s="103" t="s">
        <v>103</v>
      </c>
      <c r="C12" s="103">
        <v>223.42</v>
      </c>
      <c r="D12" s="103">
        <v>239.87700000000001</v>
      </c>
      <c r="E12" s="153">
        <f>SUM(B12:D12)</f>
        <v>463.29700000000003</v>
      </c>
      <c r="F12" s="151">
        <v>463.30099999999999</v>
      </c>
      <c r="G12" s="103" t="s">
        <v>103</v>
      </c>
      <c r="H12" s="149">
        <f t="shared" si="1"/>
        <v>463.30099999999999</v>
      </c>
    </row>
    <row r="13" spans="1:9">
      <c r="A13" s="23" t="s">
        <v>108</v>
      </c>
      <c r="B13" s="148">
        <f>SUM(B9:B12)</f>
        <v>1209.6500000000001</v>
      </c>
      <c r="C13" s="148">
        <v>458.315</v>
      </c>
      <c r="D13" s="148">
        <f t="shared" ref="D13" si="2">SUM(D9:D12)</f>
        <v>239.87700000000001</v>
      </c>
      <c r="E13" s="154">
        <f>SUM(B13:D13)</f>
        <v>1907.8420000000001</v>
      </c>
      <c r="F13" s="148">
        <v>1907.8409999999999</v>
      </c>
      <c r="G13" s="24" t="s">
        <v>35</v>
      </c>
      <c r="H13" s="148">
        <f>SUM(H9:H12)</f>
        <v>1907.8409999999999</v>
      </c>
    </row>
    <row r="14" spans="1:9">
      <c r="A14" s="64"/>
      <c r="B14" s="171"/>
      <c r="C14" s="149"/>
      <c r="D14" s="65"/>
      <c r="E14" s="149"/>
      <c r="F14" s="152"/>
      <c r="G14" s="103" t="s">
        <v>103</v>
      </c>
      <c r="H14" s="149"/>
    </row>
    <row r="15" spans="1:9">
      <c r="A15" s="23" t="s">
        <v>109</v>
      </c>
      <c r="B15" s="80">
        <f>SUM(B8,B13)</f>
        <v>1209.6500000000001</v>
      </c>
      <c r="C15" s="80">
        <f t="shared" ref="C15:H15" si="3">C8+C13</f>
        <v>1059.905</v>
      </c>
      <c r="D15" s="25" t="s">
        <v>35</v>
      </c>
      <c r="E15" s="80">
        <f t="shared" si="3"/>
        <v>2509.4320000000002</v>
      </c>
      <c r="F15" s="80">
        <f t="shared" si="3"/>
        <v>2509.4259999999999</v>
      </c>
      <c r="G15" s="25" t="s">
        <v>35</v>
      </c>
      <c r="H15" s="80">
        <f t="shared" si="3"/>
        <v>2509.4259999999999</v>
      </c>
    </row>
    <row r="16" spans="1:9">
      <c r="A16" s="67"/>
      <c r="B16" s="67"/>
      <c r="C16" s="67"/>
      <c r="D16" s="67"/>
      <c r="E16" s="67"/>
      <c r="F16" s="67"/>
      <c r="G16" s="67"/>
      <c r="H16" s="67"/>
    </row>
    <row r="17" spans="1:8">
      <c r="A17" s="45"/>
      <c r="B17" s="67"/>
      <c r="C17" s="67"/>
      <c r="D17" s="67"/>
      <c r="E17" s="67"/>
      <c r="F17" s="67"/>
      <c r="G17" s="67"/>
      <c r="H17" s="67"/>
    </row>
    <row r="18" spans="1:8">
      <c r="A18" s="55" t="s">
        <v>110</v>
      </c>
      <c r="B18" s="59"/>
      <c r="C18" s="59"/>
      <c r="D18" s="68"/>
      <c r="E18" s="68"/>
      <c r="F18" s="68"/>
      <c r="G18" s="67"/>
      <c r="H18" s="67"/>
    </row>
    <row r="21" spans="1:8">
      <c r="C21" s="43"/>
      <c r="E21" s="55"/>
      <c r="F21" s="53"/>
    </row>
    <row r="22" spans="1:8">
      <c r="C22" s="43"/>
      <c r="E22" s="55"/>
      <c r="F22" s="53"/>
    </row>
    <row r="24" spans="1:8">
      <c r="E24" s="102"/>
    </row>
    <row r="41" spans="6:8">
      <c r="F41" s="32"/>
      <c r="G41" s="32"/>
      <c r="H41" s="32"/>
    </row>
    <row r="42" spans="6:8">
      <c r="G42" s="32"/>
    </row>
    <row r="44" spans="6:8">
      <c r="F44" s="32"/>
    </row>
    <row r="46" spans="6:8">
      <c r="F46" s="32"/>
    </row>
  </sheetData>
  <mergeCells count="1">
    <mergeCell ref="A3:H3"/>
  </mergeCells>
  <phoneticPr fontId="14" type="noConversion"/>
  <hyperlinks>
    <hyperlink ref="A1" location="Index!A1" display="Index" xr:uid="{00000000-0004-0000-0300-000000000000}"/>
  </hyperlinks>
  <pageMargins left="0.75" right="0.75" top="1" bottom="1" header="0.5" footer="0.5"/>
  <pageSetup paperSize="9" orientation="landscape" r:id="rId1"/>
  <headerFooter alignWithMargins="0"/>
  <ignoredErrors>
    <ignoredError sqref="E13 H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1BB5-ACB4-4256-BC23-ECCF82B82765}">
  <dimension ref="A1:K120"/>
  <sheetViews>
    <sheetView topLeftCell="A87" zoomScaleNormal="100" workbookViewId="0">
      <selection activeCell="F71" sqref="F71"/>
    </sheetView>
  </sheetViews>
  <sheetFormatPr defaultColWidth="9.140625" defaultRowHeight="12.6"/>
  <cols>
    <col min="1" max="1" width="18.140625" style="107" bestFit="1" customWidth="1"/>
    <col min="2" max="2" width="30.140625" style="107" bestFit="1" customWidth="1"/>
    <col min="3" max="3" width="18.140625" style="107" bestFit="1" customWidth="1"/>
    <col min="4" max="4" width="11.85546875" style="107" bestFit="1" customWidth="1"/>
    <col min="5" max="16384" width="9.140625" style="107"/>
  </cols>
  <sheetData>
    <row r="1" spans="1:11" ht="15.6">
      <c r="A1" s="175" t="s">
        <v>111</v>
      </c>
      <c r="B1" s="175"/>
      <c r="C1" s="175"/>
      <c r="D1" s="175"/>
      <c r="I1" s="97" t="s">
        <v>20</v>
      </c>
      <c r="J1" s="140" t="s">
        <v>112</v>
      </c>
      <c r="K1" s="98"/>
    </row>
    <row r="2" spans="1:11" ht="15.6">
      <c r="A2" s="105" t="s">
        <v>92</v>
      </c>
      <c r="B2" s="2" t="s">
        <v>113</v>
      </c>
      <c r="C2" s="5" t="s">
        <v>114</v>
      </c>
      <c r="D2" s="5" t="s">
        <v>115</v>
      </c>
      <c r="I2" s="99"/>
      <c r="J2" s="99" t="s">
        <v>116</v>
      </c>
      <c r="K2" s="98"/>
    </row>
    <row r="3" spans="1:11" ht="12.95">
      <c r="A3" s="106" t="s">
        <v>117</v>
      </c>
      <c r="B3" s="165"/>
      <c r="C3" s="136">
        <v>8942161.5627548005</v>
      </c>
      <c r="D3" s="137">
        <v>207418243.07385457</v>
      </c>
      <c r="I3" s="99"/>
      <c r="J3" s="99" t="s">
        <v>118</v>
      </c>
      <c r="K3" s="98"/>
    </row>
    <row r="4" spans="1:11" ht="12.95">
      <c r="B4" s="165" t="s">
        <v>46</v>
      </c>
      <c r="C4" s="138" t="s">
        <v>39</v>
      </c>
      <c r="D4" s="139" t="s">
        <v>39</v>
      </c>
      <c r="I4" s="99"/>
      <c r="J4" s="141" t="s">
        <v>17</v>
      </c>
      <c r="K4" s="98"/>
    </row>
    <row r="5" spans="1:11" ht="12.95">
      <c r="B5" s="165" t="s">
        <v>119</v>
      </c>
      <c r="C5" s="138" t="s">
        <v>39</v>
      </c>
      <c r="D5" s="139" t="s">
        <v>39</v>
      </c>
      <c r="I5" s="100"/>
      <c r="J5" s="156" t="s">
        <v>18</v>
      </c>
      <c r="K5" s="101"/>
    </row>
    <row r="6" spans="1:11" ht="12.95">
      <c r="B6" s="165" t="s">
        <v>51</v>
      </c>
      <c r="C6" s="138">
        <v>6520967.0513773998</v>
      </c>
      <c r="D6" s="139">
        <v>166729973.98946437</v>
      </c>
      <c r="I6" s="100"/>
      <c r="J6" s="100" t="s">
        <v>120</v>
      </c>
      <c r="K6" s="101"/>
    </row>
    <row r="7" spans="1:11" ht="12.95">
      <c r="B7" s="165" t="s">
        <v>52</v>
      </c>
      <c r="C7" s="138">
        <v>2113400.1213774001</v>
      </c>
      <c r="D7" s="139">
        <v>31213515.755672187</v>
      </c>
      <c r="I7" s="100"/>
      <c r="J7" s="100" t="s">
        <v>64</v>
      </c>
      <c r="K7" s="101"/>
    </row>
    <row r="8" spans="1:11" ht="14.45">
      <c r="B8" s="165" t="s">
        <v>54</v>
      </c>
      <c r="C8" s="138" t="s">
        <v>39</v>
      </c>
      <c r="D8" s="139" t="s">
        <v>39</v>
      </c>
      <c r="I8" s="26"/>
      <c r="J8" s="101"/>
      <c r="K8" s="26"/>
    </row>
    <row r="9" spans="1:11" ht="12.95">
      <c r="A9" s="106" t="s">
        <v>121</v>
      </c>
      <c r="B9" s="165"/>
      <c r="C9" s="136">
        <v>1471480.202</v>
      </c>
      <c r="D9" s="137">
        <v>39181727.146151185</v>
      </c>
    </row>
    <row r="10" spans="1:11" ht="12.95">
      <c r="B10" s="165" t="s">
        <v>46</v>
      </c>
      <c r="C10" s="138" t="s">
        <v>39</v>
      </c>
      <c r="D10" s="139" t="s">
        <v>39</v>
      </c>
    </row>
    <row r="11" spans="1:11" ht="12.95">
      <c r="B11" s="165" t="s">
        <v>48</v>
      </c>
      <c r="C11" s="138" t="s">
        <v>39</v>
      </c>
      <c r="D11" s="139" t="s">
        <v>39</v>
      </c>
    </row>
    <row r="12" spans="1:11" ht="12.95">
      <c r="B12" s="165" t="s">
        <v>119</v>
      </c>
      <c r="C12" s="138" t="s">
        <v>39</v>
      </c>
      <c r="D12" s="139" t="s">
        <v>39</v>
      </c>
    </row>
    <row r="13" spans="1:11" ht="12.95">
      <c r="B13" s="165" t="s">
        <v>122</v>
      </c>
      <c r="C13" s="138" t="s">
        <v>39</v>
      </c>
      <c r="D13" s="139" t="s">
        <v>39</v>
      </c>
    </row>
    <row r="14" spans="1:11" ht="12.95">
      <c r="B14" s="165" t="s">
        <v>51</v>
      </c>
      <c r="C14" s="138">
        <v>709382.94</v>
      </c>
      <c r="D14" s="139">
        <v>22885012.129228655</v>
      </c>
    </row>
    <row r="15" spans="1:11" ht="12.95">
      <c r="B15" s="165" t="s">
        <v>52</v>
      </c>
      <c r="C15" s="138">
        <v>175322.41</v>
      </c>
      <c r="D15" s="139">
        <v>3291207.1508690147</v>
      </c>
    </row>
    <row r="16" spans="1:11" ht="12.95">
      <c r="B16" s="165" t="s">
        <v>54</v>
      </c>
      <c r="C16" s="138" t="s">
        <v>39</v>
      </c>
      <c r="D16" s="139" t="s">
        <v>39</v>
      </c>
      <c r="H16" s="176"/>
      <c r="I16" s="176"/>
    </row>
    <row r="17" spans="1:9" ht="12.95">
      <c r="B17" s="165" t="s">
        <v>58</v>
      </c>
      <c r="C17" s="138" t="s">
        <v>39</v>
      </c>
      <c r="D17" s="139" t="s">
        <v>39</v>
      </c>
      <c r="H17" s="176"/>
      <c r="I17" s="176"/>
    </row>
    <row r="18" spans="1:9" ht="12.95">
      <c r="A18" s="106" t="s">
        <v>105</v>
      </c>
      <c r="B18" s="165"/>
      <c r="C18" s="136">
        <v>6726131.340350315</v>
      </c>
      <c r="D18" s="137">
        <v>121087469.6080378</v>
      </c>
      <c r="H18" s="176"/>
      <c r="I18" s="176"/>
    </row>
    <row r="19" spans="1:9" ht="12.95">
      <c r="B19" s="165" t="s">
        <v>37</v>
      </c>
      <c r="C19" s="138" t="s">
        <v>39</v>
      </c>
      <c r="D19" s="139" t="s">
        <v>39</v>
      </c>
    </row>
    <row r="20" spans="1:9" ht="12.95">
      <c r="B20" s="165" t="s">
        <v>38</v>
      </c>
      <c r="C20" s="138" t="s">
        <v>39</v>
      </c>
      <c r="D20" s="139" t="s">
        <v>39</v>
      </c>
    </row>
    <row r="21" spans="1:9" ht="12.95">
      <c r="B21" s="165" t="s">
        <v>44</v>
      </c>
      <c r="C21" s="138">
        <v>294274.5</v>
      </c>
      <c r="D21" s="139">
        <v>9591164.9807463791</v>
      </c>
    </row>
    <row r="22" spans="1:9" ht="12.95">
      <c r="B22" s="165" t="s">
        <v>45</v>
      </c>
      <c r="C22" s="138" t="s">
        <v>39</v>
      </c>
      <c r="D22" s="139" t="s">
        <v>39</v>
      </c>
    </row>
    <row r="23" spans="1:9" ht="12.95">
      <c r="B23" s="165" t="s">
        <v>46</v>
      </c>
      <c r="C23" s="138">
        <v>110487.19</v>
      </c>
      <c r="D23" s="139">
        <v>678755.88050116727</v>
      </c>
    </row>
    <row r="24" spans="1:9" ht="12.95">
      <c r="B24" s="165" t="s">
        <v>123</v>
      </c>
      <c r="C24" s="138" t="s">
        <v>39</v>
      </c>
      <c r="D24" s="139" t="s">
        <v>39</v>
      </c>
    </row>
    <row r="25" spans="1:9" ht="12.95">
      <c r="B25" s="165" t="s">
        <v>119</v>
      </c>
      <c r="C25" s="138">
        <v>477374.63447800005</v>
      </c>
      <c r="D25" s="139">
        <v>3504604.7030397197</v>
      </c>
    </row>
    <row r="26" spans="1:9" ht="12.95">
      <c r="B26" s="165" t="s">
        <v>122</v>
      </c>
      <c r="C26" s="138">
        <v>18880.519478469661</v>
      </c>
      <c r="D26" s="139">
        <v>881303.84000000008</v>
      </c>
    </row>
    <row r="27" spans="1:9" ht="12.95">
      <c r="B27" s="165" t="s">
        <v>51</v>
      </c>
      <c r="C27" s="138">
        <v>1218667.8516849468</v>
      </c>
      <c r="D27" s="139">
        <v>30067747.377068054</v>
      </c>
    </row>
    <row r="28" spans="1:9" ht="12.95">
      <c r="B28" s="165" t="s">
        <v>52</v>
      </c>
      <c r="C28" s="138">
        <v>4415403.6247088984</v>
      </c>
      <c r="D28" s="139">
        <v>71680592.891419649</v>
      </c>
    </row>
    <row r="29" spans="1:9" ht="12.95">
      <c r="B29" s="165" t="s">
        <v>54</v>
      </c>
      <c r="C29" s="138" t="s">
        <v>39</v>
      </c>
      <c r="D29" s="139" t="s">
        <v>39</v>
      </c>
    </row>
    <row r="30" spans="1:9" ht="12.95">
      <c r="B30" s="165" t="s">
        <v>57</v>
      </c>
      <c r="C30" s="138" t="s">
        <v>39</v>
      </c>
      <c r="D30" s="139" t="s">
        <v>39</v>
      </c>
    </row>
    <row r="31" spans="1:9" ht="12.95">
      <c r="A31" s="106" t="s">
        <v>124</v>
      </c>
      <c r="B31" s="165"/>
      <c r="C31" s="136">
        <v>769082.53</v>
      </c>
      <c r="D31" s="137">
        <v>39068381.725568444</v>
      </c>
    </row>
    <row r="32" spans="1:9" ht="12.95">
      <c r="B32" s="165" t="s">
        <v>44</v>
      </c>
      <c r="C32" s="138" t="s">
        <v>39</v>
      </c>
      <c r="D32" s="139" t="s">
        <v>39</v>
      </c>
    </row>
    <row r="33" spans="1:4" ht="12.95">
      <c r="B33" s="165" t="s">
        <v>119</v>
      </c>
      <c r="C33" s="138" t="s">
        <v>39</v>
      </c>
      <c r="D33" s="139" t="s">
        <v>39</v>
      </c>
    </row>
    <row r="34" spans="1:4" ht="12.95">
      <c r="B34" s="165" t="s">
        <v>52</v>
      </c>
      <c r="C34" s="138" t="s">
        <v>39</v>
      </c>
      <c r="D34" s="139" t="s">
        <v>39</v>
      </c>
    </row>
    <row r="35" spans="1:4" ht="12.95">
      <c r="A35" s="106" t="s">
        <v>125</v>
      </c>
      <c r="B35" s="165"/>
      <c r="C35" s="136">
        <v>1000164.9907804001</v>
      </c>
      <c r="D35" s="137">
        <v>22811271.884022161</v>
      </c>
    </row>
    <row r="36" spans="1:4" ht="12.95">
      <c r="B36" s="165" t="s">
        <v>46</v>
      </c>
      <c r="C36" s="138" t="s">
        <v>39</v>
      </c>
      <c r="D36" s="139" t="s">
        <v>39</v>
      </c>
    </row>
    <row r="37" spans="1:4" ht="12.95">
      <c r="B37" s="165" t="s">
        <v>123</v>
      </c>
      <c r="C37" s="138" t="s">
        <v>39</v>
      </c>
      <c r="D37" s="139" t="s">
        <v>39</v>
      </c>
    </row>
    <row r="38" spans="1:4" ht="12.95">
      <c r="B38" s="165" t="s">
        <v>51</v>
      </c>
      <c r="C38" s="138">
        <v>683604.99539020006</v>
      </c>
      <c r="D38" s="139">
        <v>18340351.154598851</v>
      </c>
    </row>
    <row r="39" spans="1:4" ht="12.95">
      <c r="B39" s="165" t="s">
        <v>52</v>
      </c>
      <c r="C39" s="138">
        <v>270557.99539020006</v>
      </c>
      <c r="D39" s="139">
        <v>2932187.0825245129</v>
      </c>
    </row>
    <row r="40" spans="1:4" ht="12.95">
      <c r="A40" s="106" t="s">
        <v>126</v>
      </c>
      <c r="B40" s="165"/>
      <c r="C40" s="136">
        <v>1649464.26</v>
      </c>
      <c r="D40" s="137">
        <v>41463878.420000002</v>
      </c>
    </row>
    <row r="41" spans="1:4" ht="12.95">
      <c r="B41" s="165" t="s">
        <v>45</v>
      </c>
      <c r="C41" s="138" t="s">
        <v>39</v>
      </c>
      <c r="D41" s="139" t="s">
        <v>39</v>
      </c>
    </row>
    <row r="42" spans="1:4" ht="12.95">
      <c r="B42" s="165" t="s">
        <v>123</v>
      </c>
      <c r="C42" s="138" t="s">
        <v>39</v>
      </c>
      <c r="D42" s="139" t="s">
        <v>39</v>
      </c>
    </row>
    <row r="43" spans="1:4" ht="12.95">
      <c r="B43" s="165" t="s">
        <v>119</v>
      </c>
      <c r="C43" s="138">
        <v>35600.81</v>
      </c>
      <c r="D43" s="139">
        <v>435386.51</v>
      </c>
    </row>
    <row r="44" spans="1:4" ht="12.95">
      <c r="B44" s="165" t="s">
        <v>122</v>
      </c>
      <c r="C44" s="138">
        <v>186841.69</v>
      </c>
      <c r="D44" s="139">
        <v>6628201.6500000004</v>
      </c>
    </row>
    <row r="45" spans="1:4" ht="12.95">
      <c r="B45" s="165" t="s">
        <v>51</v>
      </c>
      <c r="C45" s="138">
        <v>541712</v>
      </c>
      <c r="D45" s="139">
        <v>13746292</v>
      </c>
    </row>
    <row r="46" spans="1:4" ht="12.95">
      <c r="B46" s="165" t="s">
        <v>52</v>
      </c>
      <c r="C46" s="138">
        <v>864769.99</v>
      </c>
      <c r="D46" s="139">
        <v>20245681.149999999</v>
      </c>
    </row>
    <row r="47" spans="1:4" ht="12.95">
      <c r="B47" s="165" t="s">
        <v>54</v>
      </c>
      <c r="C47" s="138" t="s">
        <v>39</v>
      </c>
      <c r="D47" s="139" t="s">
        <v>39</v>
      </c>
    </row>
    <row r="48" spans="1:4" ht="12.95">
      <c r="A48" s="106" t="s">
        <v>127</v>
      </c>
      <c r="B48" s="165"/>
      <c r="C48" s="136">
        <v>277427</v>
      </c>
      <c r="D48" s="137">
        <v>6362772</v>
      </c>
    </row>
    <row r="49" spans="1:4" ht="12.95">
      <c r="B49" s="165" t="s">
        <v>122</v>
      </c>
      <c r="C49" s="138" t="s">
        <v>39</v>
      </c>
      <c r="D49" s="139" t="s">
        <v>39</v>
      </c>
    </row>
    <row r="50" spans="1:4" ht="12.95">
      <c r="B50" s="165" t="s">
        <v>51</v>
      </c>
      <c r="C50" s="138" t="s">
        <v>39</v>
      </c>
      <c r="D50" s="139" t="s">
        <v>39</v>
      </c>
    </row>
    <row r="51" spans="1:4" ht="12.95">
      <c r="B51" s="165" t="s">
        <v>52</v>
      </c>
      <c r="C51" s="138" t="s">
        <v>39</v>
      </c>
      <c r="D51" s="139" t="s">
        <v>39</v>
      </c>
    </row>
    <row r="52" spans="1:4" ht="12.95">
      <c r="A52" s="106" t="s">
        <v>128</v>
      </c>
      <c r="B52" s="165"/>
      <c r="C52" s="136">
        <v>530972.94999999995</v>
      </c>
      <c r="D52" s="137">
        <v>9130145.3906961121</v>
      </c>
    </row>
    <row r="53" spans="1:4" ht="12.95">
      <c r="B53" s="165" t="s">
        <v>38</v>
      </c>
      <c r="C53" s="138" t="s">
        <v>39</v>
      </c>
      <c r="D53" s="139" t="s">
        <v>39</v>
      </c>
    </row>
    <row r="54" spans="1:4" ht="12.95">
      <c r="B54" s="165" t="s">
        <v>41</v>
      </c>
      <c r="C54" s="138" t="s">
        <v>39</v>
      </c>
      <c r="D54" s="139" t="s">
        <v>39</v>
      </c>
    </row>
    <row r="55" spans="1:4" ht="12.95">
      <c r="B55" s="165" t="s">
        <v>42</v>
      </c>
      <c r="C55" s="138" t="s">
        <v>39</v>
      </c>
      <c r="D55" s="139" t="s">
        <v>39</v>
      </c>
    </row>
    <row r="56" spans="1:4" ht="12.95">
      <c r="B56" s="165" t="s">
        <v>44</v>
      </c>
      <c r="C56" s="138" t="s">
        <v>39</v>
      </c>
      <c r="D56" s="139" t="s">
        <v>39</v>
      </c>
    </row>
    <row r="57" spans="1:4" ht="12.95">
      <c r="B57" s="165" t="s">
        <v>45</v>
      </c>
      <c r="C57" s="138" t="s">
        <v>39</v>
      </c>
      <c r="D57" s="139" t="s">
        <v>39</v>
      </c>
    </row>
    <row r="58" spans="1:4" ht="12.95">
      <c r="B58" s="165" t="s">
        <v>51</v>
      </c>
      <c r="C58" s="138" t="s">
        <v>39</v>
      </c>
      <c r="D58" s="139" t="s">
        <v>39</v>
      </c>
    </row>
    <row r="59" spans="1:4" ht="12.95">
      <c r="B59" s="165" t="s">
        <v>52</v>
      </c>
      <c r="C59" s="138">
        <v>410462.95</v>
      </c>
      <c r="D59" s="139">
        <v>6415490.5807905821</v>
      </c>
    </row>
    <row r="60" spans="1:4" ht="12.95">
      <c r="A60" s="106" t="s">
        <v>129</v>
      </c>
      <c r="B60" s="165"/>
      <c r="C60" s="136">
        <v>2271938.0020538</v>
      </c>
      <c r="D60" s="137">
        <v>44393749.939492822</v>
      </c>
    </row>
    <row r="61" spans="1:4" ht="12.95">
      <c r="B61" s="165" t="s">
        <v>42</v>
      </c>
      <c r="C61" s="138" t="s">
        <v>39</v>
      </c>
      <c r="D61" s="139" t="s">
        <v>39</v>
      </c>
    </row>
    <row r="62" spans="1:4" ht="12.95">
      <c r="B62" s="165" t="s">
        <v>44</v>
      </c>
      <c r="C62" s="138">
        <v>183672.32000000001</v>
      </c>
      <c r="D62" s="139">
        <v>5220637.9170267638</v>
      </c>
    </row>
    <row r="63" spans="1:4" ht="12.95">
      <c r="B63" s="165" t="s">
        <v>45</v>
      </c>
      <c r="C63" s="138" t="s">
        <v>39</v>
      </c>
      <c r="D63" s="139" t="s">
        <v>39</v>
      </c>
    </row>
    <row r="64" spans="1:4" ht="12.95">
      <c r="B64" s="165" t="s">
        <v>46</v>
      </c>
      <c r="C64" s="138" t="s">
        <v>39</v>
      </c>
      <c r="D64" s="139" t="s">
        <v>39</v>
      </c>
    </row>
    <row r="65" spans="1:4" ht="12.95">
      <c r="B65" s="165" t="s">
        <v>123</v>
      </c>
      <c r="C65" s="138" t="s">
        <v>39</v>
      </c>
      <c r="D65" s="139" t="s">
        <v>39</v>
      </c>
    </row>
    <row r="66" spans="1:4" ht="12.95">
      <c r="B66" s="165" t="s">
        <v>119</v>
      </c>
      <c r="C66" s="138">
        <v>402455.47980000003</v>
      </c>
      <c r="D66" s="139">
        <v>8443562.0500000007</v>
      </c>
    </row>
    <row r="67" spans="1:4" ht="12.95">
      <c r="B67" s="165" t="s">
        <v>122</v>
      </c>
      <c r="C67" s="138" t="s">
        <v>39</v>
      </c>
      <c r="D67" s="139" t="s">
        <v>39</v>
      </c>
    </row>
    <row r="68" spans="1:4" ht="12.95">
      <c r="B68" s="165" t="s">
        <v>51</v>
      </c>
      <c r="C68" s="138">
        <v>382023.43182689999</v>
      </c>
      <c r="D68" s="139">
        <v>5218666.6436381498</v>
      </c>
    </row>
    <row r="69" spans="1:4" ht="12.95">
      <c r="B69" s="165" t="s">
        <v>52</v>
      </c>
      <c r="C69" s="138">
        <v>1185678.3404269002</v>
      </c>
      <c r="D69" s="139">
        <v>22621089.618827898</v>
      </c>
    </row>
    <row r="70" spans="1:4" ht="12.95">
      <c r="B70" s="165" t="s">
        <v>54</v>
      </c>
      <c r="C70" s="138" t="s">
        <v>39</v>
      </c>
      <c r="D70" s="139" t="s">
        <v>39</v>
      </c>
    </row>
    <row r="71" spans="1:4" ht="12.95">
      <c r="A71" s="106" t="s">
        <v>106</v>
      </c>
      <c r="B71" s="165"/>
      <c r="C71" s="136">
        <v>2918940.6846612999</v>
      </c>
      <c r="D71" s="137">
        <v>87177827.295541778</v>
      </c>
    </row>
    <row r="72" spans="1:4" ht="12.95">
      <c r="B72" s="165" t="s">
        <v>37</v>
      </c>
      <c r="C72" s="138" t="s">
        <v>39</v>
      </c>
      <c r="D72" s="139" t="s">
        <v>39</v>
      </c>
    </row>
    <row r="73" spans="1:4" ht="12.95">
      <c r="B73" s="165" t="s">
        <v>40</v>
      </c>
      <c r="C73" s="138" t="s">
        <v>39</v>
      </c>
      <c r="D73" s="139" t="s">
        <v>39</v>
      </c>
    </row>
    <row r="74" spans="1:4" ht="12.95">
      <c r="B74" s="165" t="s">
        <v>44</v>
      </c>
      <c r="C74" s="138">
        <v>171951.02</v>
      </c>
      <c r="D74" s="139">
        <v>8011929.9657897661</v>
      </c>
    </row>
    <row r="75" spans="1:4" ht="12.95">
      <c r="B75" s="165" t="s">
        <v>45</v>
      </c>
      <c r="C75" s="138" t="s">
        <v>39</v>
      </c>
      <c r="D75" s="139" t="s">
        <v>39</v>
      </c>
    </row>
    <row r="76" spans="1:4" ht="12.95">
      <c r="B76" s="165" t="s">
        <v>46</v>
      </c>
      <c r="C76" s="138">
        <v>79584.800000000003</v>
      </c>
      <c r="D76" s="139">
        <v>3243745.5217157733</v>
      </c>
    </row>
    <row r="77" spans="1:4" ht="12.95">
      <c r="B77" s="165" t="s">
        <v>119</v>
      </c>
      <c r="C77" s="138">
        <v>4929.04</v>
      </c>
      <c r="D77" s="139">
        <v>97698.755102812589</v>
      </c>
    </row>
    <row r="78" spans="1:4" ht="12.95">
      <c r="B78" s="165" t="s">
        <v>122</v>
      </c>
      <c r="C78" s="138" t="s">
        <v>39</v>
      </c>
      <c r="D78" s="139" t="s">
        <v>39</v>
      </c>
    </row>
    <row r="79" spans="1:4" ht="12.95">
      <c r="B79" s="165" t="s">
        <v>51</v>
      </c>
      <c r="C79" s="138">
        <v>404015.85942364996</v>
      </c>
      <c r="D79" s="139">
        <v>22160283.131882232</v>
      </c>
    </row>
    <row r="80" spans="1:4" ht="12.95">
      <c r="B80" s="165" t="s">
        <v>52</v>
      </c>
      <c r="C80" s="138">
        <v>2146477.8052376499</v>
      </c>
      <c r="D80" s="139">
        <v>38561353.881249569</v>
      </c>
    </row>
    <row r="81" spans="1:4" ht="12.95">
      <c r="B81" s="165" t="s">
        <v>54</v>
      </c>
      <c r="C81" s="138" t="s">
        <v>39</v>
      </c>
      <c r="D81" s="139" t="s">
        <v>39</v>
      </c>
    </row>
    <row r="82" spans="1:4" ht="12.95">
      <c r="A82" s="106" t="s">
        <v>107</v>
      </c>
      <c r="B82" s="165"/>
      <c r="C82" s="136">
        <v>674391.74</v>
      </c>
      <c r="D82" s="137">
        <v>14715007.909759024</v>
      </c>
    </row>
    <row r="83" spans="1:4" ht="12.95">
      <c r="B83" s="165" t="s">
        <v>44</v>
      </c>
      <c r="C83" s="138" t="s">
        <v>39</v>
      </c>
      <c r="D83" s="139" t="s">
        <v>39</v>
      </c>
    </row>
    <row r="84" spans="1:4" ht="12.95">
      <c r="B84" s="165" t="s">
        <v>46</v>
      </c>
      <c r="C84" s="138" t="s">
        <v>39</v>
      </c>
      <c r="D84" s="139" t="s">
        <v>39</v>
      </c>
    </row>
    <row r="85" spans="1:4" ht="12.95">
      <c r="B85" s="165" t="s">
        <v>122</v>
      </c>
      <c r="C85" s="138" t="s">
        <v>39</v>
      </c>
      <c r="D85" s="139" t="s">
        <v>39</v>
      </c>
    </row>
    <row r="86" spans="1:4" ht="12.95">
      <c r="B86" s="165" t="s">
        <v>51</v>
      </c>
      <c r="C86" s="138">
        <v>106063.94</v>
      </c>
      <c r="D86" s="139">
        <v>1727386.879187484</v>
      </c>
    </row>
    <row r="87" spans="1:4" ht="12.95">
      <c r="B87" s="165" t="s">
        <v>52</v>
      </c>
      <c r="C87" s="138">
        <v>411346.26000000007</v>
      </c>
      <c r="D87" s="139">
        <v>6084009.4505715417</v>
      </c>
    </row>
    <row r="88" spans="1:4" ht="12.95">
      <c r="A88" s="106" t="s">
        <v>130</v>
      </c>
      <c r="B88" s="165"/>
      <c r="C88" s="136">
        <v>227736.69</v>
      </c>
      <c r="D88" s="137">
        <v>4684201.5137978671</v>
      </c>
    </row>
    <row r="89" spans="1:4" ht="12.95">
      <c r="B89" s="165" t="s">
        <v>46</v>
      </c>
      <c r="C89" s="138" t="s">
        <v>39</v>
      </c>
      <c r="D89" s="139" t="s">
        <v>39</v>
      </c>
    </row>
    <row r="90" spans="1:4" ht="12.95">
      <c r="B90" s="165" t="s">
        <v>119</v>
      </c>
      <c r="C90" s="138" t="s">
        <v>39</v>
      </c>
      <c r="D90" s="139" t="s">
        <v>39</v>
      </c>
    </row>
    <row r="91" spans="1:4" ht="12.95">
      <c r="B91" s="165" t="s">
        <v>51</v>
      </c>
      <c r="C91" s="138" t="s">
        <v>39</v>
      </c>
      <c r="D91" s="139" t="s">
        <v>39</v>
      </c>
    </row>
    <row r="92" spans="1:4" ht="12.95">
      <c r="B92" s="165" t="s">
        <v>52</v>
      </c>
      <c r="C92" s="138">
        <v>117796.14</v>
      </c>
      <c r="D92" s="139">
        <v>2223876.0071312003</v>
      </c>
    </row>
    <row r="93" spans="1:4" ht="12.95">
      <c r="B93" s="165" t="s">
        <v>54</v>
      </c>
      <c r="C93" s="138" t="s">
        <v>39</v>
      </c>
      <c r="D93" s="139" t="s">
        <v>39</v>
      </c>
    </row>
    <row r="94" spans="1:4" ht="12.95">
      <c r="A94" s="106" t="s">
        <v>100</v>
      </c>
      <c r="B94" s="165"/>
      <c r="C94" s="136">
        <v>5364870.2839035997</v>
      </c>
      <c r="D94" s="137">
        <v>148060405.04439673</v>
      </c>
    </row>
    <row r="95" spans="1:4" ht="12.95">
      <c r="B95" s="165" t="s">
        <v>43</v>
      </c>
      <c r="C95" s="138" t="s">
        <v>39</v>
      </c>
      <c r="D95" s="139" t="s">
        <v>39</v>
      </c>
    </row>
    <row r="96" spans="1:4" ht="12.95">
      <c r="B96" s="165" t="s">
        <v>44</v>
      </c>
      <c r="C96" s="138" t="s">
        <v>39</v>
      </c>
      <c r="D96" s="139" t="s">
        <v>39</v>
      </c>
    </row>
    <row r="97" spans="1:4" ht="12.95">
      <c r="B97" s="165" t="s">
        <v>45</v>
      </c>
      <c r="C97" s="138" t="s">
        <v>39</v>
      </c>
      <c r="D97" s="139" t="s">
        <v>39</v>
      </c>
    </row>
    <row r="98" spans="1:4" ht="12.95">
      <c r="B98" s="165" t="s">
        <v>46</v>
      </c>
      <c r="C98" s="138" t="s">
        <v>39</v>
      </c>
      <c r="D98" s="139" t="s">
        <v>39</v>
      </c>
    </row>
    <row r="99" spans="1:4" ht="12.95">
      <c r="B99" s="165" t="s">
        <v>48</v>
      </c>
      <c r="C99" s="138" t="s">
        <v>39</v>
      </c>
      <c r="D99" s="139" t="s">
        <v>39</v>
      </c>
    </row>
    <row r="100" spans="1:4" ht="12.95">
      <c r="B100" s="165" t="s">
        <v>123</v>
      </c>
      <c r="C100" s="138" t="s">
        <v>39</v>
      </c>
      <c r="D100" s="139" t="s">
        <v>39</v>
      </c>
    </row>
    <row r="101" spans="1:4" ht="12.95">
      <c r="B101" s="165" t="s">
        <v>119</v>
      </c>
      <c r="C101" s="138" t="s">
        <v>39</v>
      </c>
      <c r="D101" s="139" t="s">
        <v>39</v>
      </c>
    </row>
    <row r="102" spans="1:4" ht="12.95">
      <c r="B102" s="165" t="s">
        <v>122</v>
      </c>
      <c r="C102" s="138" t="s">
        <v>39</v>
      </c>
      <c r="D102" s="139" t="s">
        <v>39</v>
      </c>
    </row>
    <row r="103" spans="1:4" ht="12.95">
      <c r="B103" s="165" t="s">
        <v>51</v>
      </c>
      <c r="C103" s="138">
        <v>2099141.9424518002</v>
      </c>
      <c r="D103" s="139">
        <v>35614696.233175047</v>
      </c>
    </row>
    <row r="104" spans="1:4" ht="12.95">
      <c r="B104" s="165" t="s">
        <v>52</v>
      </c>
      <c r="C104" s="138">
        <v>2034779.2024518</v>
      </c>
      <c r="D104" s="139">
        <v>33956749.169375949</v>
      </c>
    </row>
    <row r="105" spans="1:4" ht="12.95">
      <c r="B105" s="165" t="s">
        <v>54</v>
      </c>
      <c r="C105" s="138" t="s">
        <v>39</v>
      </c>
      <c r="D105" s="139" t="s">
        <v>39</v>
      </c>
    </row>
    <row r="106" spans="1:4" ht="12.95">
      <c r="A106" s="106" t="s">
        <v>131</v>
      </c>
      <c r="B106" s="165"/>
      <c r="C106" s="136">
        <v>2505781.5790977995</v>
      </c>
      <c r="D106" s="137">
        <v>56232311.876593754</v>
      </c>
    </row>
    <row r="107" spans="1:4" ht="12.95">
      <c r="B107" s="165" t="s">
        <v>119</v>
      </c>
      <c r="C107" s="138" t="s">
        <v>39</v>
      </c>
      <c r="D107" s="139" t="s">
        <v>39</v>
      </c>
    </row>
    <row r="108" spans="1:4" ht="12.95">
      <c r="B108" s="165" t="s">
        <v>51</v>
      </c>
      <c r="C108" s="138">
        <v>1225954.7145489</v>
      </c>
      <c r="D108" s="139">
        <v>28276669.412825052</v>
      </c>
    </row>
    <row r="109" spans="1:4" ht="12.95">
      <c r="B109" s="165" t="s">
        <v>52</v>
      </c>
      <c r="C109" s="138">
        <v>1000552.8645488999</v>
      </c>
      <c r="D109" s="139">
        <v>20463172.463768706</v>
      </c>
    </row>
    <row r="110" spans="1:4" ht="12.95">
      <c r="B110" s="165" t="s">
        <v>54</v>
      </c>
      <c r="C110" s="138" t="s">
        <v>39</v>
      </c>
      <c r="D110" s="139" t="s">
        <v>39</v>
      </c>
    </row>
    <row r="111" spans="1:4" ht="12.95">
      <c r="A111" s="106" t="s">
        <v>104</v>
      </c>
      <c r="B111" s="165"/>
      <c r="C111" s="136">
        <v>421891.62000000005</v>
      </c>
      <c r="D111" s="137">
        <v>6946809.6064664116</v>
      </c>
    </row>
    <row r="112" spans="1:4" ht="12.95">
      <c r="B112" s="165" t="s">
        <v>40</v>
      </c>
      <c r="C112" s="138" t="s">
        <v>39</v>
      </c>
      <c r="D112" s="139" t="s">
        <v>39</v>
      </c>
    </row>
    <row r="113" spans="1:4" ht="12.95">
      <c r="B113" s="165" t="s">
        <v>44</v>
      </c>
      <c r="C113" s="138">
        <v>87449.600000000006</v>
      </c>
      <c r="D113" s="139">
        <v>2799994.061153159</v>
      </c>
    </row>
    <row r="114" spans="1:4" ht="12.95">
      <c r="B114" s="165" t="s">
        <v>45</v>
      </c>
      <c r="C114" s="138" t="s">
        <v>39</v>
      </c>
      <c r="D114" s="139" t="s">
        <v>39</v>
      </c>
    </row>
    <row r="115" spans="1:4" ht="12.95">
      <c r="B115" s="165" t="s">
        <v>46</v>
      </c>
      <c r="C115" s="138" t="s">
        <v>39</v>
      </c>
      <c r="D115" s="139" t="s">
        <v>39</v>
      </c>
    </row>
    <row r="116" spans="1:4" ht="12.95">
      <c r="B116" s="165" t="s">
        <v>119</v>
      </c>
      <c r="C116" s="138" t="s">
        <v>39</v>
      </c>
      <c r="D116" s="139" t="s">
        <v>39</v>
      </c>
    </row>
    <row r="117" spans="1:4" ht="12.95">
      <c r="B117" s="165" t="s">
        <v>122</v>
      </c>
      <c r="C117" s="138">
        <v>154721.27999999997</v>
      </c>
      <c r="D117" s="139">
        <v>1944233.8430708535</v>
      </c>
    </row>
    <row r="118" spans="1:4" ht="12.95">
      <c r="B118" s="165" t="s">
        <v>52</v>
      </c>
      <c r="C118" s="138">
        <v>143960.25999999998</v>
      </c>
      <c r="D118" s="139">
        <v>1436709.0594920635</v>
      </c>
    </row>
    <row r="119" spans="1:4" ht="12.95">
      <c r="B119" s="165" t="s">
        <v>57</v>
      </c>
      <c r="C119" s="138" t="s">
        <v>39</v>
      </c>
      <c r="D119" s="139" t="s">
        <v>39</v>
      </c>
    </row>
    <row r="120" spans="1:4" ht="12.95">
      <c r="A120" s="106" t="s">
        <v>132</v>
      </c>
      <c r="B120" s="166"/>
      <c r="C120" s="136">
        <v>35752435.435602002</v>
      </c>
      <c r="D120" s="137">
        <v>848734202.43437874</v>
      </c>
    </row>
  </sheetData>
  <mergeCells count="2">
    <mergeCell ref="H16:I18"/>
    <mergeCell ref="A1:D1"/>
  </mergeCells>
  <hyperlinks>
    <hyperlink ref="I1" location="Index!A1" display="Index" xr:uid="{C2010734-5FF7-4AA4-82AE-D36B10D63075}"/>
  </hyperlink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9C71-DDE4-48BF-991A-DC59676530C5}">
  <dimension ref="A1:I124"/>
  <sheetViews>
    <sheetView workbookViewId="0">
      <selection activeCell="G116" sqref="G116"/>
    </sheetView>
  </sheetViews>
  <sheetFormatPr defaultColWidth="9.140625" defaultRowHeight="12.6"/>
  <cols>
    <col min="1" max="1" width="29.7109375" style="107" bestFit="1" customWidth="1"/>
    <col min="2" max="2" width="18.5703125" style="107" customWidth="1"/>
    <col min="3" max="3" width="18.140625" style="107" bestFit="1" customWidth="1"/>
    <col min="4" max="4" width="11.85546875" style="107" bestFit="1" customWidth="1"/>
    <col min="5" max="16384" width="9.140625" style="107"/>
  </cols>
  <sheetData>
    <row r="1" spans="1:9" ht="15.6">
      <c r="A1" s="175" t="s">
        <v>133</v>
      </c>
      <c r="B1" s="175"/>
      <c r="C1" s="175"/>
      <c r="D1" s="175"/>
      <c r="G1" s="97" t="s">
        <v>20</v>
      </c>
      <c r="H1" s="142" t="s">
        <v>112</v>
      </c>
      <c r="I1" s="131"/>
    </row>
    <row r="2" spans="1:9" ht="15.6">
      <c r="A2" s="105" t="s">
        <v>113</v>
      </c>
      <c r="B2" s="2" t="s">
        <v>92</v>
      </c>
      <c r="C2" s="5" t="s">
        <v>114</v>
      </c>
      <c r="D2" s="5" t="s">
        <v>115</v>
      </c>
      <c r="H2" s="99" t="s">
        <v>116</v>
      </c>
      <c r="I2" s="104"/>
    </row>
    <row r="3" spans="1:9" ht="14.45">
      <c r="A3" s="106" t="s">
        <v>37</v>
      </c>
      <c r="B3" s="167"/>
      <c r="C3" s="159">
        <v>30848.42</v>
      </c>
      <c r="D3" s="160">
        <v>2418229.7979010767</v>
      </c>
      <c r="H3" s="99" t="s">
        <v>118</v>
      </c>
      <c r="I3" s="104"/>
    </row>
    <row r="4" spans="1:9" ht="14.45">
      <c r="A4" s="161"/>
      <c r="B4" s="168" t="s">
        <v>105</v>
      </c>
      <c r="C4" s="162" t="s">
        <v>39</v>
      </c>
      <c r="D4" s="163" t="s">
        <v>39</v>
      </c>
      <c r="H4" s="141" t="s">
        <v>17</v>
      </c>
      <c r="I4" s="104"/>
    </row>
    <row r="5" spans="1:9" ht="14.45">
      <c r="A5" s="161"/>
      <c r="B5" s="168" t="s">
        <v>106</v>
      </c>
      <c r="C5" s="162" t="s">
        <v>39</v>
      </c>
      <c r="D5" s="163" t="s">
        <v>39</v>
      </c>
      <c r="H5" s="100" t="s">
        <v>18</v>
      </c>
      <c r="I5" s="104"/>
    </row>
    <row r="6" spans="1:9" ht="14.45">
      <c r="A6" s="106" t="s">
        <v>38</v>
      </c>
      <c r="B6" s="168"/>
      <c r="C6" s="159" t="s">
        <v>39</v>
      </c>
      <c r="D6" s="160" t="s">
        <v>39</v>
      </c>
      <c r="H6" s="100" t="s">
        <v>120</v>
      </c>
      <c r="I6" s="104"/>
    </row>
    <row r="7" spans="1:9" ht="14.45">
      <c r="A7" s="164"/>
      <c r="B7" s="168" t="s">
        <v>105</v>
      </c>
      <c r="C7" s="162" t="s">
        <v>39</v>
      </c>
      <c r="D7" s="163" t="s">
        <v>39</v>
      </c>
      <c r="H7" s="100" t="s">
        <v>64</v>
      </c>
      <c r="I7" s="104"/>
    </row>
    <row r="8" spans="1:9" ht="14.45">
      <c r="A8" s="164"/>
      <c r="B8" s="168" t="s">
        <v>128</v>
      </c>
      <c r="C8" s="162" t="s">
        <v>39</v>
      </c>
      <c r="D8" s="163" t="s">
        <v>39</v>
      </c>
      <c r="H8" s="100"/>
      <c r="I8" s="26"/>
    </row>
    <row r="9" spans="1:9" ht="14.45">
      <c r="A9" s="106" t="s">
        <v>40</v>
      </c>
      <c r="B9" s="168"/>
      <c r="C9" s="159" t="s">
        <v>39</v>
      </c>
      <c r="D9" s="160" t="s">
        <v>39</v>
      </c>
      <c r="I9" s="26"/>
    </row>
    <row r="10" spans="1:9" ht="12.95">
      <c r="A10" s="164"/>
      <c r="B10" s="168" t="s">
        <v>117</v>
      </c>
      <c r="C10" s="162" t="s">
        <v>39</v>
      </c>
      <c r="D10" s="163" t="s">
        <v>39</v>
      </c>
    </row>
    <row r="11" spans="1:9" ht="12.75" customHeight="1">
      <c r="A11" s="164"/>
      <c r="B11" s="168" t="s">
        <v>106</v>
      </c>
      <c r="C11" s="162" t="s">
        <v>39</v>
      </c>
      <c r="D11" s="163" t="s">
        <v>39</v>
      </c>
      <c r="G11" s="176"/>
      <c r="H11" s="176"/>
    </row>
    <row r="12" spans="1:9" ht="12.75" customHeight="1">
      <c r="A12" s="164"/>
      <c r="B12" s="168" t="s">
        <v>104</v>
      </c>
      <c r="C12" s="162" t="s">
        <v>39</v>
      </c>
      <c r="D12" s="163" t="s">
        <v>39</v>
      </c>
      <c r="G12" s="176"/>
      <c r="H12" s="176"/>
    </row>
    <row r="13" spans="1:9" ht="13.5" customHeight="1">
      <c r="A13" s="106" t="s">
        <v>41</v>
      </c>
      <c r="B13" s="168"/>
      <c r="C13" s="159" t="s">
        <v>39</v>
      </c>
      <c r="D13" s="160" t="s">
        <v>39</v>
      </c>
      <c r="G13" s="176"/>
      <c r="H13" s="176"/>
    </row>
    <row r="14" spans="1:9" ht="12.95">
      <c r="A14" s="164"/>
      <c r="B14" s="168" t="s">
        <v>128</v>
      </c>
      <c r="C14" s="162" t="s">
        <v>39</v>
      </c>
      <c r="D14" s="163" t="s">
        <v>39</v>
      </c>
    </row>
    <row r="15" spans="1:9" ht="12.95">
      <c r="A15" s="106" t="s">
        <v>42</v>
      </c>
      <c r="B15" s="168"/>
      <c r="C15" s="159" t="s">
        <v>39</v>
      </c>
      <c r="D15" s="160" t="s">
        <v>39</v>
      </c>
    </row>
    <row r="16" spans="1:9" ht="12.95">
      <c r="A16" s="164"/>
      <c r="B16" s="168" t="s">
        <v>128</v>
      </c>
      <c r="C16" s="162" t="s">
        <v>39</v>
      </c>
      <c r="D16" s="163" t="s">
        <v>39</v>
      </c>
    </row>
    <row r="17" spans="1:4" ht="12.95">
      <c r="A17" s="164"/>
      <c r="B17" s="168" t="s">
        <v>129</v>
      </c>
      <c r="C17" s="162" t="s">
        <v>39</v>
      </c>
      <c r="D17" s="163" t="s">
        <v>39</v>
      </c>
    </row>
    <row r="18" spans="1:4" ht="12.95">
      <c r="A18" s="106" t="s">
        <v>43</v>
      </c>
      <c r="B18" s="168"/>
      <c r="C18" s="159" t="s">
        <v>39</v>
      </c>
      <c r="D18" s="160" t="s">
        <v>39</v>
      </c>
    </row>
    <row r="19" spans="1:4" ht="12.95">
      <c r="A19" s="164"/>
      <c r="B19" s="168" t="s">
        <v>129</v>
      </c>
      <c r="C19" s="162" t="s">
        <v>39</v>
      </c>
      <c r="D19" s="163" t="s">
        <v>39</v>
      </c>
    </row>
    <row r="20" spans="1:4" ht="12.95">
      <c r="A20" s="106" t="s">
        <v>44</v>
      </c>
      <c r="B20" s="168"/>
      <c r="C20" s="159">
        <v>1147978.6490000002</v>
      </c>
      <c r="D20" s="160">
        <v>50182883.241264723</v>
      </c>
    </row>
    <row r="21" spans="1:4" ht="12.95">
      <c r="A21" s="164"/>
      <c r="B21" s="168" t="s">
        <v>105</v>
      </c>
      <c r="C21" s="162">
        <v>294274.5</v>
      </c>
      <c r="D21" s="163">
        <v>9591164.9807463791</v>
      </c>
    </row>
    <row r="22" spans="1:4" ht="12.95">
      <c r="A22" s="164"/>
      <c r="B22" s="168" t="s">
        <v>124</v>
      </c>
      <c r="C22" s="162" t="s">
        <v>39</v>
      </c>
      <c r="D22" s="163" t="s">
        <v>39</v>
      </c>
    </row>
    <row r="23" spans="1:4" ht="12.95">
      <c r="A23" s="164"/>
      <c r="B23" s="168" t="s">
        <v>128</v>
      </c>
      <c r="C23" s="162" t="s">
        <v>39</v>
      </c>
      <c r="D23" s="163" t="s">
        <v>39</v>
      </c>
    </row>
    <row r="24" spans="1:4" ht="12.95">
      <c r="A24" s="164"/>
      <c r="B24" s="168" t="s">
        <v>129</v>
      </c>
      <c r="C24" s="162">
        <v>183672.32000000001</v>
      </c>
      <c r="D24" s="163">
        <v>5220637.9170267638</v>
      </c>
    </row>
    <row r="25" spans="1:4" ht="12.95">
      <c r="A25" s="164"/>
      <c r="B25" s="168" t="s">
        <v>106</v>
      </c>
      <c r="C25" s="162">
        <v>171951.02</v>
      </c>
      <c r="D25" s="163">
        <v>8011929.9657897661</v>
      </c>
    </row>
    <row r="26" spans="1:4" ht="12.95">
      <c r="A26" s="164"/>
      <c r="B26" s="168" t="s">
        <v>107</v>
      </c>
      <c r="C26" s="162" t="s">
        <v>39</v>
      </c>
      <c r="D26" s="163" t="s">
        <v>39</v>
      </c>
    </row>
    <row r="27" spans="1:4" ht="12.95">
      <c r="A27" s="164"/>
      <c r="B27" s="168" t="s">
        <v>100</v>
      </c>
      <c r="C27" s="162" t="s">
        <v>39</v>
      </c>
      <c r="D27" s="163" t="s">
        <v>39</v>
      </c>
    </row>
    <row r="28" spans="1:4" ht="12.95">
      <c r="A28" s="164"/>
      <c r="B28" s="168" t="s">
        <v>104</v>
      </c>
      <c r="C28" s="162">
        <v>87449.600000000006</v>
      </c>
      <c r="D28" s="163">
        <v>2799994.061153159</v>
      </c>
    </row>
    <row r="29" spans="1:4" ht="12.95">
      <c r="A29" s="106" t="s">
        <v>45</v>
      </c>
      <c r="B29" s="168"/>
      <c r="C29" s="159">
        <v>603628.02</v>
      </c>
      <c r="D29" s="160">
        <v>59132861.376525216</v>
      </c>
    </row>
    <row r="30" spans="1:4" ht="12.95">
      <c r="A30" s="164"/>
      <c r="B30" s="168" t="s">
        <v>105</v>
      </c>
      <c r="C30" s="162" t="s">
        <v>39</v>
      </c>
      <c r="D30" s="163" t="s">
        <v>39</v>
      </c>
    </row>
    <row r="31" spans="1:4" ht="12.95">
      <c r="A31" s="164"/>
      <c r="B31" s="168" t="s">
        <v>126</v>
      </c>
      <c r="C31" s="162" t="s">
        <v>39</v>
      </c>
      <c r="D31" s="163" t="s">
        <v>39</v>
      </c>
    </row>
    <row r="32" spans="1:4" ht="12.95">
      <c r="A32" s="164"/>
      <c r="B32" s="168" t="s">
        <v>128</v>
      </c>
      <c r="C32" s="162" t="s">
        <v>39</v>
      </c>
      <c r="D32" s="163" t="s">
        <v>39</v>
      </c>
    </row>
    <row r="33" spans="1:4" ht="12.95">
      <c r="A33" s="164"/>
      <c r="B33" s="168" t="s">
        <v>129</v>
      </c>
      <c r="C33" s="162" t="s">
        <v>39</v>
      </c>
      <c r="D33" s="163" t="s">
        <v>39</v>
      </c>
    </row>
    <row r="34" spans="1:4" ht="12.95">
      <c r="A34" s="164"/>
      <c r="B34" s="168" t="s">
        <v>106</v>
      </c>
      <c r="C34" s="162" t="s">
        <v>39</v>
      </c>
      <c r="D34" s="163" t="s">
        <v>39</v>
      </c>
    </row>
    <row r="35" spans="1:4" ht="12.95">
      <c r="A35" s="164"/>
      <c r="B35" s="168" t="s">
        <v>100</v>
      </c>
      <c r="C35" s="162" t="s">
        <v>39</v>
      </c>
      <c r="D35" s="163" t="s">
        <v>39</v>
      </c>
    </row>
    <row r="36" spans="1:4" ht="12.95">
      <c r="A36" s="164"/>
      <c r="B36" s="168" t="s">
        <v>104</v>
      </c>
      <c r="C36" s="162" t="s">
        <v>39</v>
      </c>
      <c r="D36" s="163" t="s">
        <v>39</v>
      </c>
    </row>
    <row r="37" spans="1:4" ht="12.95">
      <c r="A37" s="106" t="s">
        <v>46</v>
      </c>
      <c r="B37" s="168"/>
      <c r="C37" s="159">
        <v>610403.32000000007</v>
      </c>
      <c r="D37" s="160">
        <v>18268604.340223126</v>
      </c>
    </row>
    <row r="38" spans="1:4" ht="12.95">
      <c r="A38" s="164"/>
      <c r="B38" s="168" t="s">
        <v>117</v>
      </c>
      <c r="C38" s="162" t="s">
        <v>39</v>
      </c>
      <c r="D38" s="163" t="s">
        <v>39</v>
      </c>
    </row>
    <row r="39" spans="1:4" ht="12.95">
      <c r="A39" s="164"/>
      <c r="B39" s="168" t="s">
        <v>121</v>
      </c>
      <c r="C39" s="162" t="s">
        <v>39</v>
      </c>
      <c r="D39" s="163" t="s">
        <v>39</v>
      </c>
    </row>
    <row r="40" spans="1:4" ht="12.95">
      <c r="A40" s="164"/>
      <c r="B40" s="168" t="s">
        <v>105</v>
      </c>
      <c r="C40" s="162">
        <v>110487.19</v>
      </c>
      <c r="D40" s="163">
        <v>678755.88050116727</v>
      </c>
    </row>
    <row r="41" spans="1:4" ht="12.95">
      <c r="A41" s="164"/>
      <c r="B41" s="168" t="s">
        <v>125</v>
      </c>
      <c r="C41" s="162" t="s">
        <v>39</v>
      </c>
      <c r="D41" s="163" t="s">
        <v>39</v>
      </c>
    </row>
    <row r="42" spans="1:4" ht="12.95">
      <c r="A42" s="164"/>
      <c r="B42" s="168" t="s">
        <v>129</v>
      </c>
      <c r="C42" s="162" t="s">
        <v>39</v>
      </c>
      <c r="D42" s="163" t="s">
        <v>39</v>
      </c>
    </row>
    <row r="43" spans="1:4" ht="12.95">
      <c r="A43" s="164"/>
      <c r="B43" s="168" t="s">
        <v>106</v>
      </c>
      <c r="C43" s="162">
        <v>79584.800000000003</v>
      </c>
      <c r="D43" s="163">
        <v>3243745.5217157733</v>
      </c>
    </row>
    <row r="44" spans="1:4" ht="12.95">
      <c r="A44" s="164"/>
      <c r="B44" s="168" t="s">
        <v>107</v>
      </c>
      <c r="C44" s="162" t="s">
        <v>39</v>
      </c>
      <c r="D44" s="163" t="s">
        <v>39</v>
      </c>
    </row>
    <row r="45" spans="1:4" ht="12.95">
      <c r="A45" s="164"/>
      <c r="B45" s="168" t="s">
        <v>130</v>
      </c>
      <c r="C45" s="162" t="s">
        <v>39</v>
      </c>
      <c r="D45" s="163" t="s">
        <v>39</v>
      </c>
    </row>
    <row r="46" spans="1:4" ht="12.95">
      <c r="A46" s="164"/>
      <c r="B46" s="168" t="s">
        <v>100</v>
      </c>
      <c r="C46" s="162" t="s">
        <v>39</v>
      </c>
      <c r="D46" s="163" t="s">
        <v>39</v>
      </c>
    </row>
    <row r="47" spans="1:4" ht="12.95">
      <c r="A47" s="164"/>
      <c r="B47" s="168" t="s">
        <v>104</v>
      </c>
      <c r="C47" s="162" t="s">
        <v>39</v>
      </c>
      <c r="D47" s="163" t="s">
        <v>39</v>
      </c>
    </row>
    <row r="48" spans="1:4" ht="12.95">
      <c r="A48" s="106" t="s">
        <v>48</v>
      </c>
      <c r="B48" s="168"/>
      <c r="C48" s="159">
        <v>187412.08999999991</v>
      </c>
      <c r="D48" s="160">
        <v>2385051.35</v>
      </c>
    </row>
    <row r="49" spans="1:4" ht="12.95">
      <c r="A49" s="164"/>
      <c r="B49" s="168" t="s">
        <v>121</v>
      </c>
      <c r="C49" s="162" t="s">
        <v>39</v>
      </c>
      <c r="D49" s="163" t="s">
        <v>39</v>
      </c>
    </row>
    <row r="50" spans="1:4" ht="12.95">
      <c r="A50" s="164"/>
      <c r="B50" s="168" t="s">
        <v>100</v>
      </c>
      <c r="C50" s="162" t="s">
        <v>39</v>
      </c>
      <c r="D50" s="163" t="s">
        <v>39</v>
      </c>
    </row>
    <row r="51" spans="1:4" ht="12.95">
      <c r="A51" s="106" t="s">
        <v>123</v>
      </c>
      <c r="B51" s="168"/>
      <c r="C51" s="159">
        <v>58495.92</v>
      </c>
      <c r="D51" s="160">
        <v>1771425.9389251929</v>
      </c>
    </row>
    <row r="52" spans="1:4" ht="12.95">
      <c r="A52" s="164"/>
      <c r="B52" s="168" t="s">
        <v>105</v>
      </c>
      <c r="C52" s="162" t="s">
        <v>39</v>
      </c>
      <c r="D52" s="163" t="s">
        <v>39</v>
      </c>
    </row>
    <row r="53" spans="1:4" ht="12.95">
      <c r="A53" s="164"/>
      <c r="B53" s="168" t="s">
        <v>125</v>
      </c>
      <c r="C53" s="162" t="s">
        <v>39</v>
      </c>
      <c r="D53" s="163" t="s">
        <v>39</v>
      </c>
    </row>
    <row r="54" spans="1:4" ht="12.95">
      <c r="A54" s="164"/>
      <c r="B54" s="168" t="s">
        <v>126</v>
      </c>
      <c r="C54" s="162" t="s">
        <v>39</v>
      </c>
      <c r="D54" s="163" t="s">
        <v>39</v>
      </c>
    </row>
    <row r="55" spans="1:4" ht="12.95">
      <c r="A55" s="164"/>
      <c r="B55" s="168" t="s">
        <v>129</v>
      </c>
      <c r="C55" s="162" t="s">
        <v>39</v>
      </c>
      <c r="D55" s="163" t="s">
        <v>39</v>
      </c>
    </row>
    <row r="56" spans="1:4" ht="12.95">
      <c r="A56" s="164"/>
      <c r="B56" s="168" t="s">
        <v>100</v>
      </c>
      <c r="C56" s="162" t="s">
        <v>39</v>
      </c>
      <c r="D56" s="163" t="s">
        <v>39</v>
      </c>
    </row>
    <row r="57" spans="1:4" ht="12.95">
      <c r="A57" s="106" t="s">
        <v>119</v>
      </c>
      <c r="B57" s="168"/>
      <c r="C57" s="159">
        <v>1478849.8442779998</v>
      </c>
      <c r="D57" s="160">
        <v>25910815.755356573</v>
      </c>
    </row>
    <row r="58" spans="1:4" ht="12.95">
      <c r="A58" s="164"/>
      <c r="B58" s="168" t="s">
        <v>117</v>
      </c>
      <c r="C58" s="162" t="s">
        <v>39</v>
      </c>
      <c r="D58" s="163" t="s">
        <v>39</v>
      </c>
    </row>
    <row r="59" spans="1:4" ht="12.95">
      <c r="A59" s="164"/>
      <c r="B59" s="168" t="s">
        <v>121</v>
      </c>
      <c r="C59" s="162" t="s">
        <v>39</v>
      </c>
      <c r="D59" s="163" t="s">
        <v>39</v>
      </c>
    </row>
    <row r="60" spans="1:4" ht="12.95">
      <c r="A60" s="164"/>
      <c r="B60" s="168" t="s">
        <v>105</v>
      </c>
      <c r="C60" s="162">
        <v>477374.63447800005</v>
      </c>
      <c r="D60" s="163">
        <v>3504604.7030397197</v>
      </c>
    </row>
    <row r="61" spans="1:4" ht="12.95">
      <c r="A61" s="164"/>
      <c r="B61" s="168" t="s">
        <v>124</v>
      </c>
      <c r="C61" s="162" t="s">
        <v>39</v>
      </c>
      <c r="D61" s="163" t="s">
        <v>39</v>
      </c>
    </row>
    <row r="62" spans="1:4" ht="12.95">
      <c r="A62" s="164"/>
      <c r="B62" s="168" t="s">
        <v>126</v>
      </c>
      <c r="C62" s="162">
        <v>35600.81</v>
      </c>
      <c r="D62" s="163">
        <v>435386.51</v>
      </c>
    </row>
    <row r="63" spans="1:4" ht="12.95">
      <c r="A63" s="164"/>
      <c r="B63" s="168" t="s">
        <v>129</v>
      </c>
      <c r="C63" s="162">
        <v>402455.47980000003</v>
      </c>
      <c r="D63" s="163">
        <v>8443562.0500000007</v>
      </c>
    </row>
    <row r="64" spans="1:4" ht="12.95">
      <c r="A64" s="164"/>
      <c r="B64" s="168" t="s">
        <v>106</v>
      </c>
      <c r="C64" s="162">
        <v>4929.04</v>
      </c>
      <c r="D64" s="163">
        <v>97698.755102812589</v>
      </c>
    </row>
    <row r="65" spans="1:4" ht="12.95">
      <c r="A65" s="164"/>
      <c r="B65" s="168" t="s">
        <v>130</v>
      </c>
      <c r="C65" s="162" t="s">
        <v>39</v>
      </c>
      <c r="D65" s="163" t="s">
        <v>39</v>
      </c>
    </row>
    <row r="66" spans="1:4" ht="12.95">
      <c r="A66" s="164"/>
      <c r="B66" s="168" t="s">
        <v>100</v>
      </c>
      <c r="C66" s="162" t="s">
        <v>39</v>
      </c>
      <c r="D66" s="163" t="s">
        <v>39</v>
      </c>
    </row>
    <row r="67" spans="1:4" ht="12.95">
      <c r="A67" s="164"/>
      <c r="B67" s="168" t="s">
        <v>131</v>
      </c>
      <c r="C67" s="162" t="s">
        <v>39</v>
      </c>
      <c r="D67" s="163" t="s">
        <v>39</v>
      </c>
    </row>
    <row r="68" spans="1:4" ht="12.95">
      <c r="A68" s="164"/>
      <c r="B68" s="168" t="s">
        <v>104</v>
      </c>
      <c r="C68" s="162" t="s">
        <v>39</v>
      </c>
      <c r="D68" s="163" t="s">
        <v>39</v>
      </c>
    </row>
    <row r="69" spans="1:4" ht="12.95">
      <c r="A69" s="106" t="s">
        <v>122</v>
      </c>
      <c r="B69" s="168"/>
      <c r="C69" s="159">
        <v>546125.10947846959</v>
      </c>
      <c r="D69" s="160">
        <v>13286111.65307085</v>
      </c>
    </row>
    <row r="70" spans="1:4" ht="12.95">
      <c r="A70" s="164"/>
      <c r="B70" s="168" t="s">
        <v>121</v>
      </c>
      <c r="C70" s="162" t="s">
        <v>39</v>
      </c>
      <c r="D70" s="163" t="s">
        <v>39</v>
      </c>
    </row>
    <row r="71" spans="1:4" ht="12.95">
      <c r="A71" s="164"/>
      <c r="B71" s="168" t="s">
        <v>105</v>
      </c>
      <c r="C71" s="162">
        <v>18880.519478469661</v>
      </c>
      <c r="D71" s="163">
        <v>881303.84000000008</v>
      </c>
    </row>
    <row r="72" spans="1:4" ht="12.95">
      <c r="A72" s="164"/>
      <c r="B72" s="168" t="s">
        <v>126</v>
      </c>
      <c r="C72" s="162">
        <v>186841.69</v>
      </c>
      <c r="D72" s="163">
        <v>6628201.6500000004</v>
      </c>
    </row>
    <row r="73" spans="1:4" ht="12.95">
      <c r="A73" s="164"/>
      <c r="B73" s="168" t="s">
        <v>127</v>
      </c>
      <c r="C73" s="162" t="s">
        <v>39</v>
      </c>
      <c r="D73" s="163" t="s">
        <v>39</v>
      </c>
    </row>
    <row r="74" spans="1:4" ht="12.95">
      <c r="A74" s="164"/>
      <c r="B74" s="168" t="s">
        <v>129</v>
      </c>
      <c r="C74" s="162" t="s">
        <v>39</v>
      </c>
      <c r="D74" s="169" t="s">
        <v>39</v>
      </c>
    </row>
    <row r="75" spans="1:4" ht="12.95">
      <c r="A75" s="164"/>
      <c r="B75" s="168" t="s">
        <v>106</v>
      </c>
      <c r="C75" s="162" t="s">
        <v>39</v>
      </c>
      <c r="D75" s="169" t="s">
        <v>39</v>
      </c>
    </row>
    <row r="76" spans="1:4" ht="12.95">
      <c r="A76" s="164"/>
      <c r="B76" s="168" t="s">
        <v>107</v>
      </c>
      <c r="C76" s="162" t="s">
        <v>39</v>
      </c>
      <c r="D76" s="163" t="s">
        <v>39</v>
      </c>
    </row>
    <row r="77" spans="1:4" ht="12.95">
      <c r="A77" s="164"/>
      <c r="B77" s="168" t="s">
        <v>100</v>
      </c>
      <c r="C77" s="162" t="s">
        <v>39</v>
      </c>
      <c r="D77" s="169" t="s">
        <v>39</v>
      </c>
    </row>
    <row r="78" spans="1:4" ht="12.95">
      <c r="A78" s="164"/>
      <c r="B78" s="168" t="s">
        <v>104</v>
      </c>
      <c r="C78" s="162">
        <v>154721.27999999997</v>
      </c>
      <c r="D78" s="163">
        <v>1944233.8430708535</v>
      </c>
    </row>
    <row r="79" spans="1:4" ht="12.95">
      <c r="A79" s="106" t="s">
        <v>51</v>
      </c>
      <c r="B79" s="168"/>
      <c r="C79" s="159">
        <v>14003903.726703793</v>
      </c>
      <c r="D79" s="160">
        <v>346740295.21773469</v>
      </c>
    </row>
    <row r="80" spans="1:4" ht="12.95">
      <c r="A80" s="164"/>
      <c r="B80" s="168" t="s">
        <v>117</v>
      </c>
      <c r="C80" s="162">
        <v>6520967.0513773998</v>
      </c>
      <c r="D80" s="163">
        <v>166729973.98946437</v>
      </c>
    </row>
    <row r="81" spans="1:4" ht="12.95">
      <c r="A81" s="164"/>
      <c r="B81" s="168" t="s">
        <v>121</v>
      </c>
      <c r="C81" s="162">
        <v>709382.94</v>
      </c>
      <c r="D81" s="163">
        <v>22885012.129228655</v>
      </c>
    </row>
    <row r="82" spans="1:4" ht="12.95">
      <c r="A82" s="164"/>
      <c r="B82" s="168" t="s">
        <v>105</v>
      </c>
      <c r="C82" s="162">
        <v>1218667.8516849468</v>
      </c>
      <c r="D82" s="163">
        <v>30067747.377068054</v>
      </c>
    </row>
    <row r="83" spans="1:4" ht="12.95">
      <c r="A83" s="164"/>
      <c r="B83" s="168" t="s">
        <v>125</v>
      </c>
      <c r="C83" s="162">
        <v>683604.99539020006</v>
      </c>
      <c r="D83" s="163">
        <v>18340351.154598851</v>
      </c>
    </row>
    <row r="84" spans="1:4" ht="12.95">
      <c r="A84" s="164"/>
      <c r="B84" s="168" t="s">
        <v>126</v>
      </c>
      <c r="C84" s="162">
        <v>541712</v>
      </c>
      <c r="D84" s="163">
        <v>13746292</v>
      </c>
    </row>
    <row r="85" spans="1:4" ht="12.95">
      <c r="A85" s="164"/>
      <c r="B85" s="168" t="s">
        <v>127</v>
      </c>
      <c r="C85" s="162" t="s">
        <v>39</v>
      </c>
      <c r="D85" s="163" t="s">
        <v>39</v>
      </c>
    </row>
    <row r="86" spans="1:4" ht="12.95">
      <c r="A86" s="164"/>
      <c r="B86" s="168" t="s">
        <v>128</v>
      </c>
      <c r="C86" s="162" t="s">
        <v>39</v>
      </c>
      <c r="D86" s="163" t="s">
        <v>39</v>
      </c>
    </row>
    <row r="87" spans="1:4" ht="12.95">
      <c r="A87" s="164"/>
      <c r="B87" s="168" t="s">
        <v>129</v>
      </c>
      <c r="C87" s="162">
        <v>382023.43182689999</v>
      </c>
      <c r="D87" s="163">
        <v>5218666.6436381498</v>
      </c>
    </row>
    <row r="88" spans="1:4" ht="12.95">
      <c r="A88" s="164"/>
      <c r="B88" s="168" t="s">
        <v>106</v>
      </c>
      <c r="C88" s="162">
        <v>404015.85942364996</v>
      </c>
      <c r="D88" s="163">
        <v>22160283.131882232</v>
      </c>
    </row>
    <row r="89" spans="1:4" ht="12.95">
      <c r="A89" s="164"/>
      <c r="B89" s="168" t="s">
        <v>107</v>
      </c>
      <c r="C89" s="162">
        <v>106063.94</v>
      </c>
      <c r="D89" s="163">
        <v>1727386.879187484</v>
      </c>
    </row>
    <row r="90" spans="1:4" ht="12.95">
      <c r="A90" s="164"/>
      <c r="B90" s="168" t="s">
        <v>130</v>
      </c>
      <c r="C90" s="162" t="s">
        <v>39</v>
      </c>
      <c r="D90" s="163" t="s">
        <v>39</v>
      </c>
    </row>
    <row r="91" spans="1:4" ht="12.95">
      <c r="A91" s="164"/>
      <c r="B91" s="168" t="s">
        <v>100</v>
      </c>
      <c r="C91" s="162">
        <v>2099141.9424518002</v>
      </c>
      <c r="D91" s="163">
        <v>35614696.233175047</v>
      </c>
    </row>
    <row r="92" spans="1:4" ht="12.95">
      <c r="A92" s="164"/>
      <c r="B92" s="168" t="s">
        <v>131</v>
      </c>
      <c r="C92" s="162">
        <v>1225954.7145489</v>
      </c>
      <c r="D92" s="163">
        <v>28276669.412825052</v>
      </c>
    </row>
    <row r="93" spans="1:4" ht="12.95">
      <c r="A93" s="106" t="s">
        <v>52</v>
      </c>
      <c r="B93" s="168"/>
      <c r="C93" s="159">
        <v>16233756.494141741</v>
      </c>
      <c r="D93" s="160">
        <v>303851293.1472615</v>
      </c>
    </row>
    <row r="94" spans="1:4" ht="12.95">
      <c r="A94" s="164"/>
      <c r="B94" s="168" t="s">
        <v>117</v>
      </c>
      <c r="C94" s="162">
        <v>2113400.1213774001</v>
      </c>
      <c r="D94" s="163">
        <v>31213515.755672187</v>
      </c>
    </row>
    <row r="95" spans="1:4" ht="12.95">
      <c r="A95" s="164"/>
      <c r="B95" s="168" t="s">
        <v>121</v>
      </c>
      <c r="C95" s="162">
        <v>175322.41</v>
      </c>
      <c r="D95" s="163">
        <v>3291207.1508690147</v>
      </c>
    </row>
    <row r="96" spans="1:4" ht="12.95">
      <c r="A96" s="164"/>
      <c r="B96" s="168" t="s">
        <v>105</v>
      </c>
      <c r="C96" s="162">
        <v>4415403.6247088984</v>
      </c>
      <c r="D96" s="163">
        <v>71680592.891419649</v>
      </c>
    </row>
    <row r="97" spans="1:4" ht="12.95">
      <c r="A97" s="164"/>
      <c r="B97" s="168" t="s">
        <v>124</v>
      </c>
      <c r="C97" s="162" t="s">
        <v>39</v>
      </c>
      <c r="D97" s="163" t="s">
        <v>39</v>
      </c>
    </row>
    <row r="98" spans="1:4" ht="12.95">
      <c r="A98" s="164"/>
      <c r="B98" s="168" t="s">
        <v>125</v>
      </c>
      <c r="C98" s="162">
        <v>270557.99539020006</v>
      </c>
      <c r="D98" s="163">
        <v>2932187.0825245129</v>
      </c>
    </row>
    <row r="99" spans="1:4" ht="12.95">
      <c r="A99" s="164"/>
      <c r="B99" s="168" t="s">
        <v>126</v>
      </c>
      <c r="C99" s="162">
        <v>864769.99</v>
      </c>
      <c r="D99" s="163">
        <v>20245681.149999999</v>
      </c>
    </row>
    <row r="100" spans="1:4" ht="12.95">
      <c r="A100" s="164"/>
      <c r="B100" s="168" t="s">
        <v>127</v>
      </c>
      <c r="C100" s="162" t="s">
        <v>39</v>
      </c>
      <c r="D100" s="163" t="s">
        <v>39</v>
      </c>
    </row>
    <row r="101" spans="1:4" ht="12.95">
      <c r="A101" s="164"/>
      <c r="B101" s="168" t="s">
        <v>128</v>
      </c>
      <c r="C101" s="162">
        <v>410462.95</v>
      </c>
      <c r="D101" s="163">
        <v>6415490.5807905821</v>
      </c>
    </row>
    <row r="102" spans="1:4" ht="12.95">
      <c r="A102" s="164"/>
      <c r="B102" s="168" t="s">
        <v>129</v>
      </c>
      <c r="C102" s="162">
        <v>1185678.3404269002</v>
      </c>
      <c r="D102" s="163">
        <v>22621089.618827898</v>
      </c>
    </row>
    <row r="103" spans="1:4" ht="12.95">
      <c r="A103" s="164"/>
      <c r="B103" s="168" t="s">
        <v>106</v>
      </c>
      <c r="C103" s="162">
        <v>2146477.8052376499</v>
      </c>
      <c r="D103" s="163">
        <v>38561353.881249569</v>
      </c>
    </row>
    <row r="104" spans="1:4" ht="12.95">
      <c r="A104" s="164"/>
      <c r="B104" s="168" t="s">
        <v>107</v>
      </c>
      <c r="C104" s="162">
        <v>411346.26000000007</v>
      </c>
      <c r="D104" s="163">
        <v>6084009.4505715417</v>
      </c>
    </row>
    <row r="105" spans="1:4" ht="12.95">
      <c r="A105" s="164"/>
      <c r="B105" s="168" t="s">
        <v>130</v>
      </c>
      <c r="C105" s="162">
        <v>117796.14</v>
      </c>
      <c r="D105" s="163">
        <v>2223876.0071312003</v>
      </c>
    </row>
    <row r="106" spans="1:4" ht="12.95">
      <c r="A106" s="164"/>
      <c r="B106" s="168" t="s">
        <v>100</v>
      </c>
      <c r="C106" s="162">
        <v>2034779.2024518</v>
      </c>
      <c r="D106" s="163">
        <v>33956749.169375949</v>
      </c>
    </row>
    <row r="107" spans="1:4" ht="12.95">
      <c r="A107" s="164"/>
      <c r="B107" s="168" t="s">
        <v>131</v>
      </c>
      <c r="C107" s="162">
        <v>1000552.8645488999</v>
      </c>
      <c r="D107" s="163">
        <v>20463172.463768706</v>
      </c>
    </row>
    <row r="108" spans="1:4" ht="12.95">
      <c r="A108" s="164"/>
      <c r="B108" s="168" t="s">
        <v>104</v>
      </c>
      <c r="C108" s="162">
        <v>143960.25999999998</v>
      </c>
      <c r="D108" s="163">
        <v>1436709.0594920635</v>
      </c>
    </row>
    <row r="109" spans="1:4" ht="12.95">
      <c r="A109" s="106" t="s">
        <v>54</v>
      </c>
      <c r="B109" s="168"/>
      <c r="C109" s="159">
        <v>691195.96200000006</v>
      </c>
      <c r="D109" s="160">
        <v>20987642.299284283</v>
      </c>
    </row>
    <row r="110" spans="1:4" ht="12.95">
      <c r="A110" s="164"/>
      <c r="B110" s="168" t="s">
        <v>117</v>
      </c>
      <c r="C110" s="162" t="s">
        <v>39</v>
      </c>
      <c r="D110" s="163" t="s">
        <v>39</v>
      </c>
    </row>
    <row r="111" spans="1:4" ht="12.95">
      <c r="A111" s="164"/>
      <c r="B111" s="168" t="s">
        <v>121</v>
      </c>
      <c r="C111" s="162" t="s">
        <v>39</v>
      </c>
      <c r="D111" s="163" t="s">
        <v>39</v>
      </c>
    </row>
    <row r="112" spans="1:4" ht="12.95">
      <c r="A112" s="164"/>
      <c r="B112" s="168" t="s">
        <v>105</v>
      </c>
      <c r="C112" s="162" t="s">
        <v>39</v>
      </c>
      <c r="D112" s="163" t="s">
        <v>39</v>
      </c>
    </row>
    <row r="113" spans="1:4" ht="12.95">
      <c r="A113" s="164"/>
      <c r="B113" s="168" t="s">
        <v>126</v>
      </c>
      <c r="C113" s="162" t="s">
        <v>39</v>
      </c>
      <c r="D113" s="163" t="s">
        <v>39</v>
      </c>
    </row>
    <row r="114" spans="1:4" ht="12.95">
      <c r="A114" s="164"/>
      <c r="B114" s="168" t="s">
        <v>129</v>
      </c>
      <c r="C114" s="162" t="s">
        <v>39</v>
      </c>
      <c r="D114" s="163" t="s">
        <v>39</v>
      </c>
    </row>
    <row r="115" spans="1:4" ht="12.95">
      <c r="A115" s="164"/>
      <c r="B115" s="168" t="s">
        <v>106</v>
      </c>
      <c r="C115" s="162" t="s">
        <v>39</v>
      </c>
      <c r="D115" s="163" t="s">
        <v>39</v>
      </c>
    </row>
    <row r="116" spans="1:4" ht="12.95">
      <c r="A116" s="164"/>
      <c r="B116" s="168" t="s">
        <v>130</v>
      </c>
      <c r="C116" s="162" t="s">
        <v>39</v>
      </c>
      <c r="D116" s="163" t="s">
        <v>39</v>
      </c>
    </row>
    <row r="117" spans="1:4" ht="12.95">
      <c r="A117" s="164"/>
      <c r="B117" s="168" t="s">
        <v>100</v>
      </c>
      <c r="C117" s="162" t="s">
        <v>39</v>
      </c>
      <c r="D117" s="163" t="s">
        <v>39</v>
      </c>
    </row>
    <row r="118" spans="1:4" ht="12.95">
      <c r="A118" s="164"/>
      <c r="B118" s="168" t="s">
        <v>131</v>
      </c>
      <c r="C118" s="162" t="s">
        <v>39</v>
      </c>
      <c r="D118" s="163" t="s">
        <v>39</v>
      </c>
    </row>
    <row r="119" spans="1:4" ht="12.95">
      <c r="A119" s="106" t="s">
        <v>57</v>
      </c>
      <c r="B119" s="168"/>
      <c r="C119" s="159" t="s">
        <v>39</v>
      </c>
      <c r="D119" s="160" t="s">
        <v>39</v>
      </c>
    </row>
    <row r="120" spans="1:4" ht="12.95">
      <c r="A120" s="164"/>
      <c r="B120" s="168" t="s">
        <v>105</v>
      </c>
      <c r="C120" s="162" t="s">
        <v>39</v>
      </c>
      <c r="D120" s="163" t="s">
        <v>39</v>
      </c>
    </row>
    <row r="121" spans="1:4" ht="12.95">
      <c r="A121" s="164"/>
      <c r="B121" s="168" t="s">
        <v>104</v>
      </c>
      <c r="C121" s="162" t="s">
        <v>39</v>
      </c>
      <c r="D121" s="163" t="s">
        <v>39</v>
      </c>
    </row>
    <row r="122" spans="1:4" ht="12.95">
      <c r="A122" s="106" t="s">
        <v>58</v>
      </c>
      <c r="B122" s="168"/>
      <c r="C122" s="159" t="s">
        <v>39</v>
      </c>
      <c r="D122" s="160" t="s">
        <v>39</v>
      </c>
    </row>
    <row r="123" spans="1:4" ht="12.95">
      <c r="A123" s="170"/>
      <c r="B123" s="168" t="s">
        <v>121</v>
      </c>
      <c r="C123" s="162" t="s">
        <v>39</v>
      </c>
      <c r="D123" s="163" t="s">
        <v>39</v>
      </c>
    </row>
    <row r="124" spans="1:4" ht="12.95">
      <c r="A124" s="106" t="s">
        <v>132</v>
      </c>
      <c r="B124" s="106"/>
      <c r="C124" s="159">
        <v>35752435.435602017</v>
      </c>
      <c r="D124" s="160">
        <v>848734202.43437803</v>
      </c>
    </row>
  </sheetData>
  <mergeCells count="2">
    <mergeCell ref="G11:H13"/>
    <mergeCell ref="A1:D1"/>
  </mergeCells>
  <hyperlinks>
    <hyperlink ref="G1" location="Index!A1" display="Index" xr:uid="{E72019F7-7BF4-4DB9-89CA-621EA3E84999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DeepakS</cp:lastModifiedBy>
  <cp:revision/>
  <dcterms:created xsi:type="dcterms:W3CDTF">2022-11-30T03:43:24Z</dcterms:created>
  <dcterms:modified xsi:type="dcterms:W3CDTF">2025-11-14T02:00:06Z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2023-11-06T23:25:29Z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e74a52f5-b81e-4536-ba15-6172e99021d6</vt:lpwstr>
  </property>
  <property fmtid="{D5CDD505-2E9C-101B-9397-08002B2CF9AE}" pid="8" name="MSIP_Label_738466f7-346c-47bb-a4d2-4a6558d61975_ContentBits">
    <vt:lpwstr>0</vt:lpwstr>
  </property>
</Properties>
</file>